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83\Desktop\岩村\★令和7年度\要綱・要領・マニュアル改正\週休２日制度改正\R7改正　週休２日（補正率）\起案用\"/>
    </mc:Choice>
  </mc:AlternateContent>
  <xr:revisionPtr revIDLastSave="0" documentId="13_ncr:1_{89005B03-9D9C-4346-9F95-940E01C87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3" sheetId="9" r:id="rId1"/>
  </sheets>
  <definedNames>
    <definedName name="_xlnm.Print_Area" localSheetId="0">別紙3!$A$1:$AO$105</definedName>
    <definedName name="_xlnm.Print_Titles" localSheetId="0">別紙3!$1:$12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4" i="9" l="1"/>
  <c r="AH95" i="9" l="1"/>
  <c r="AM94" i="9"/>
  <c r="AH94" i="9"/>
  <c r="AM93" i="9"/>
  <c r="AM91" i="9"/>
  <c r="AM92" i="9" s="1"/>
  <c r="AN92" i="9" s="1"/>
  <c r="AM90" i="9"/>
  <c r="AH88" i="9"/>
  <c r="AM87" i="9"/>
  <c r="AM88" i="9" s="1"/>
  <c r="AN88" i="9" s="1"/>
  <c r="AH87" i="9"/>
  <c r="AM86" i="9"/>
  <c r="AM84" i="9"/>
  <c r="AM83" i="9"/>
  <c r="AH81" i="9"/>
  <c r="AM80" i="9"/>
  <c r="AH80" i="9"/>
  <c r="AM79" i="9"/>
  <c r="AM77" i="9"/>
  <c r="AM78" i="9" s="1"/>
  <c r="AN78" i="9" s="1"/>
  <c r="AM76" i="9"/>
  <c r="AH74" i="9"/>
  <c r="AM73" i="9"/>
  <c r="AH73" i="9"/>
  <c r="AM72" i="9"/>
  <c r="AM70" i="9"/>
  <c r="AM69" i="9"/>
  <c r="AH67" i="9"/>
  <c r="AM66" i="9"/>
  <c r="AH66" i="9"/>
  <c r="AM65" i="9"/>
  <c r="AM63" i="9"/>
  <c r="AM64" i="9" s="1"/>
  <c r="AN64" i="9" s="1"/>
  <c r="AM62" i="9"/>
  <c r="AH60" i="9"/>
  <c r="AM59" i="9"/>
  <c r="AM60" i="9" s="1"/>
  <c r="AN60" i="9" s="1"/>
  <c r="AH59" i="9"/>
  <c r="AM58" i="9"/>
  <c r="AM56" i="9"/>
  <c r="AM55" i="9"/>
  <c r="AH53" i="9"/>
  <c r="AM52" i="9"/>
  <c r="AH52" i="9"/>
  <c r="AM51" i="9"/>
  <c r="AM49" i="9"/>
  <c r="AM50" i="9" s="1"/>
  <c r="AN50" i="9" s="1"/>
  <c r="AM48" i="9"/>
  <c r="AH46" i="9"/>
  <c r="AM45" i="9"/>
  <c r="AH45" i="9"/>
  <c r="AM44" i="9"/>
  <c r="AM42" i="9"/>
  <c r="AM41" i="9"/>
  <c r="AH39" i="9"/>
  <c r="AM38" i="9"/>
  <c r="AM39" i="9" s="1"/>
  <c r="AN39" i="9" s="1"/>
  <c r="AH38" i="9"/>
  <c r="AM37" i="9"/>
  <c r="AM35" i="9"/>
  <c r="AM36" i="9" s="1"/>
  <c r="AN36" i="9" s="1"/>
  <c r="AM34" i="9"/>
  <c r="AH32" i="9"/>
  <c r="AM31" i="9"/>
  <c r="AH31" i="9"/>
  <c r="AM30" i="9"/>
  <c r="AM28" i="9"/>
  <c r="AM27" i="9"/>
  <c r="AH25" i="9"/>
  <c r="AH24" i="9"/>
  <c r="AM23" i="9"/>
  <c r="AM25" i="9" s="1"/>
  <c r="AN25" i="9" s="1"/>
  <c r="AM21" i="9"/>
  <c r="AM22" i="9" s="1"/>
  <c r="AN22" i="9" s="1"/>
  <c r="AM20" i="9"/>
  <c r="AH18" i="9"/>
  <c r="AI18" i="9" s="1"/>
  <c r="AM17" i="9"/>
  <c r="AH17" i="9"/>
  <c r="AI17" i="9" s="1"/>
  <c r="AM16" i="9"/>
  <c r="AM14" i="9"/>
  <c r="AM15" i="9" s="1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71" i="9" l="1"/>
  <c r="AN71" i="9" s="1"/>
  <c r="AM53" i="9"/>
  <c r="AN53" i="9" s="1"/>
  <c r="AM81" i="9"/>
  <c r="AN81" i="9" s="1"/>
  <c r="AM74" i="9"/>
  <c r="AN74" i="9" s="1"/>
  <c r="AM18" i="9"/>
  <c r="AN18" i="9" s="1"/>
  <c r="AM57" i="9"/>
  <c r="AN57" i="9" s="1"/>
  <c r="AM85" i="9"/>
  <c r="AN85" i="9" s="1"/>
  <c r="AM67" i="9"/>
  <c r="AN67" i="9" s="1"/>
  <c r="AM29" i="9"/>
  <c r="AN29" i="9" s="1"/>
  <c r="AM32" i="9"/>
  <c r="AN32" i="9" s="1"/>
  <c r="AM95" i="9"/>
  <c r="AN95" i="9" s="1"/>
  <c r="AM102" i="9"/>
  <c r="AM99" i="9"/>
  <c r="AM46" i="9"/>
  <c r="AN46" i="9" s="1"/>
  <c r="AM103" i="9"/>
  <c r="AM43" i="9"/>
  <c r="AN43" i="9" s="1"/>
  <c r="AM100" i="9"/>
  <c r="AM101" i="9" s="1"/>
  <c r="AN101" i="9" s="1"/>
  <c r="AN15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M104" i="9" l="1"/>
  <c r="AN104" i="9" s="1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<sst xmlns="http://schemas.openxmlformats.org/spreadsheetml/2006/main" count="575" uniqueCount="43">
  <si>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</si>
  <si>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</si>
  <si>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</si>
  <si>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</si>
  <si>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</si>
  <si>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</si>
  <si>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</si>
  <si>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</si>
  <si>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</si>
  <si>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</si>
  <si>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</si>
  <si>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</si>
  <si>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</si>
  <si>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</si>
  <si>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</si>
  <si>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</si>
  <si>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</si>
  <si>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</si>
  <si>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（別紙３）</t>
    <rPh sb="1" eb="3">
      <t>ベッシ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</si>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</sst>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9"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10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8286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O107"/>
  <sheetViews>
    <sheetView tabSelected="1" topLeftCell="A76" zoomScaleNormal="100" workbookViewId="0">
      <selection activeCell="J102" sqref="J102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</cols>
  <sheetData>
    <row r="1" spans="2:41" ht="24" x14ac:dyDescent="0.15">
      <c r="B1" s="2" t="s">
        <v>17</v>
      </c>
      <c r="T1" s="2" t="s">
        <v>8</v>
      </c>
      <c r="AD1" s="2"/>
      <c r="AE1" s="2"/>
      <c r="AF1" s="2"/>
      <c r="AN1" s="81" t="s">
        <v>18</v>
      </c>
    </row>
    <row r="2" spans="2:41" ht="7.5" customHeight="1" x14ac:dyDescent="0.15"/>
    <row r="3" spans="2:41" ht="17.25" customHeight="1" x14ac:dyDescent="0.15">
      <c r="B3" s="3" t="s">
        <v>0</v>
      </c>
      <c r="C3" s="4"/>
      <c r="D3" s="4"/>
    </row>
    <row r="4" spans="2:41" ht="17.25" customHeight="1" x14ac:dyDescent="0.15">
      <c r="B4" s="4" t="s">
        <v>22</v>
      </c>
      <c r="C4" s="4"/>
      <c r="D4" s="4"/>
      <c r="AK4" s="82"/>
      <c r="AL4" s="82"/>
      <c r="AM4" s="82"/>
      <c r="AN4" s="82"/>
      <c r="AO4" s="82"/>
    </row>
    <row r="5" spans="2:41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41" x14ac:dyDescent="0.15">
      <c r="B6" s="53" t="s">
        <v>35</v>
      </c>
      <c r="C6" s="54"/>
      <c r="D6" s="54"/>
      <c r="E6" s="55"/>
      <c r="F6" s="54"/>
      <c r="G6" s="106">
        <v>45017</v>
      </c>
      <c r="H6" s="107"/>
      <c r="I6" s="107"/>
      <c r="J6" s="108"/>
      <c r="K6" s="52"/>
      <c r="L6" s="56" t="s">
        <v>28</v>
      </c>
      <c r="M6" s="109">
        <f>YEAR(G6)</f>
        <v>2023</v>
      </c>
      <c r="N6" s="109"/>
      <c r="O6" s="109"/>
      <c r="P6" s="109"/>
      <c r="Z6" s="60"/>
      <c r="AA6" s="61" t="s">
        <v>36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41" x14ac:dyDescent="0.15">
      <c r="B7" s="21"/>
      <c r="C7" s="21"/>
      <c r="D7" s="21"/>
      <c r="E7" s="50"/>
      <c r="F7" s="21"/>
      <c r="G7" s="110"/>
      <c r="H7" s="110"/>
      <c r="I7" s="110"/>
      <c r="J7" s="110"/>
      <c r="K7" s="50"/>
      <c r="Z7" s="60"/>
      <c r="AA7" s="63" t="s">
        <v>11</v>
      </c>
      <c r="AB7" s="61" t="s">
        <v>32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41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33</v>
      </c>
      <c r="AC8" s="61"/>
      <c r="AD8" s="61"/>
      <c r="AE8" s="61"/>
      <c r="AF8" s="61"/>
      <c r="AG8" s="61"/>
      <c r="AH8" s="61"/>
      <c r="AI8" s="62"/>
    </row>
    <row r="9" spans="2:41" ht="17.25" customHeight="1" x14ac:dyDescent="0.15">
      <c r="Z9" s="60"/>
      <c r="AA9" s="63"/>
      <c r="AB9" s="61" t="s">
        <v>37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41" ht="17.25" customHeight="1" x14ac:dyDescent="0.15">
      <c r="Z10" s="60"/>
      <c r="AA10" s="63" t="s">
        <v>19</v>
      </c>
      <c r="AB10" s="61" t="s">
        <v>30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41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41" ht="16.5" customHeight="1" thickBot="1" x14ac:dyDescent="0.2">
      <c r="Q12" s="25"/>
      <c r="AG12" s="27"/>
      <c r="AH12" s="28"/>
      <c r="AI12" s="28"/>
      <c r="AJ12" s="28"/>
      <c r="AK12" s="40" t="s">
        <v>39</v>
      </c>
      <c r="AL12" s="28"/>
      <c r="AM12" s="38"/>
      <c r="AN12" s="28"/>
      <c r="AO12" s="28"/>
    </row>
    <row r="13" spans="2:41" ht="13.5" customHeight="1" x14ac:dyDescent="0.15">
      <c r="B13" s="5" t="s">
        <v>1</v>
      </c>
      <c r="C13" s="101">
        <f>MONTH(G6)</f>
        <v>4</v>
      </c>
      <c r="D13" s="102">
        <f t="shared" ref="D13:AF13" si="0">+H5</f>
        <v>0</v>
      </c>
      <c r="E13" s="102">
        <f t="shared" si="0"/>
        <v>0</v>
      </c>
      <c r="F13" s="102">
        <f t="shared" si="0"/>
        <v>0</v>
      </c>
      <c r="G13" s="102">
        <f t="shared" si="0"/>
        <v>0</v>
      </c>
      <c r="H13" s="102">
        <f t="shared" si="0"/>
        <v>0</v>
      </c>
      <c r="I13" s="102">
        <f t="shared" si="0"/>
        <v>0</v>
      </c>
      <c r="J13" s="102">
        <f t="shared" si="0"/>
        <v>0</v>
      </c>
      <c r="K13" s="102">
        <f t="shared" si="0"/>
        <v>0</v>
      </c>
      <c r="L13" s="102">
        <f t="shared" si="0"/>
        <v>0</v>
      </c>
      <c r="M13" s="102">
        <f t="shared" si="0"/>
        <v>0</v>
      </c>
      <c r="N13" s="102">
        <f t="shared" si="0"/>
        <v>0</v>
      </c>
      <c r="O13" s="102">
        <f t="shared" si="0"/>
        <v>0</v>
      </c>
      <c r="P13" s="102">
        <f t="shared" si="0"/>
        <v>0</v>
      </c>
      <c r="Q13" s="102">
        <f t="shared" si="0"/>
        <v>0</v>
      </c>
      <c r="R13" s="102">
        <f t="shared" si="0"/>
        <v>0</v>
      </c>
      <c r="S13" s="102">
        <f t="shared" si="0"/>
        <v>0</v>
      </c>
      <c r="T13" s="102">
        <f t="shared" si="0"/>
        <v>0</v>
      </c>
      <c r="U13" s="102">
        <f t="shared" si="0"/>
        <v>0</v>
      </c>
      <c r="V13" s="102">
        <f t="shared" si="0"/>
        <v>0</v>
      </c>
      <c r="W13" s="102">
        <f t="shared" si="0"/>
        <v>0</v>
      </c>
      <c r="X13" s="102">
        <f t="shared" si="0"/>
        <v>0</v>
      </c>
      <c r="Y13" s="102">
        <f t="shared" si="0"/>
        <v>0</v>
      </c>
      <c r="Z13" s="102">
        <f t="shared" si="0"/>
        <v>0</v>
      </c>
      <c r="AA13" s="102">
        <f t="shared" si="0"/>
        <v>0</v>
      </c>
      <c r="AB13" s="102">
        <f t="shared" si="0"/>
        <v>0</v>
      </c>
      <c r="AC13" s="102">
        <f t="shared" si="0"/>
        <v>0</v>
      </c>
      <c r="AD13" s="102">
        <f t="shared" si="0"/>
        <v>0</v>
      </c>
      <c r="AE13" s="102">
        <f t="shared" si="0"/>
        <v>0</v>
      </c>
      <c r="AF13" s="102">
        <f t="shared" si="0"/>
        <v>0</v>
      </c>
      <c r="AG13" s="111" t="e">
        <f>+#REF!</f>
        <v>#REF!</v>
      </c>
      <c r="AH13" s="103" t="s">
        <v>12</v>
      </c>
      <c r="AI13" s="94" t="s">
        <v>13</v>
      </c>
      <c r="AK13" s="97" t="s">
        <v>3</v>
      </c>
      <c r="AL13" s="36" t="s">
        <v>16</v>
      </c>
      <c r="AM13" s="37">
        <f>COUNTIF(C17:AG17,"")+COUNTIF(C17:AG17,"○")</f>
        <v>0</v>
      </c>
      <c r="AO13" s="21"/>
    </row>
    <row r="14" spans="2:41" ht="14.25" thickBot="1" x14ac:dyDescent="0.2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19</v>
      </c>
      <c r="AH14" s="104"/>
      <c r="AI14" s="95"/>
      <c r="AK14" s="97"/>
      <c r="AL14" s="34" t="s">
        <v>26</v>
      </c>
      <c r="AM14" s="77">
        <f>COUNTIF(C17:AG17,"○")</f>
        <v>0</v>
      </c>
    </row>
    <row r="15" spans="2:41" ht="14.25" thickBot="1" x14ac:dyDescent="0.2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19</v>
      </c>
      <c r="AH15" s="104"/>
      <c r="AI15" s="95"/>
      <c r="AK15" s="97"/>
      <c r="AL15" s="34" t="s">
        <v>27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2:41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5"/>
      <c r="AI16" s="96"/>
      <c r="AK16" s="98" t="s">
        <v>4</v>
      </c>
      <c r="AL16" s="35" t="s">
        <v>16</v>
      </c>
      <c r="AM16" s="78">
        <f>COUNTIF(C18:AG18,"")+COUNTIF(C18:AG18,"●")</f>
        <v>0</v>
      </c>
      <c r="AN16" s="29"/>
    </row>
    <row r="17" spans="2:40" s="72" customFormat="1" ht="14.25" thickBot="1" x14ac:dyDescent="0.2">
      <c r="B17" s="6" t="s">
        <v>3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3" t="s">
        <v>29</v>
      </c>
      <c r="AA17" s="13" t="s">
        <v>29</v>
      </c>
      <c r="AB17" s="13" t="s">
        <v>29</v>
      </c>
      <c r="AC17" s="13" t="s">
        <v>29</v>
      </c>
      <c r="AD17" s="13" t="s">
        <v>29</v>
      </c>
      <c r="AE17" s="13" t="s">
        <v>29</v>
      </c>
      <c r="AF17" s="13" t="s">
        <v>29</v>
      </c>
      <c r="AG17" s="13" t="s">
        <v>29</v>
      </c>
      <c r="AH17" s="9">
        <f>COUNTIF(C17:AG17,"○")</f>
        <v>0</v>
      </c>
      <c r="AI17" s="11">
        <f>+AH17</f>
        <v>0</v>
      </c>
      <c r="AK17" s="98"/>
      <c r="AL17" s="34" t="s">
        <v>26</v>
      </c>
      <c r="AM17" s="77">
        <f>COUNTIF(C18:AG18,"●")</f>
        <v>0</v>
      </c>
      <c r="AN17" s="24"/>
    </row>
    <row r="18" spans="2:40" s="72" customFormat="1" ht="14.25" thickBot="1" x14ac:dyDescent="0.2">
      <c r="B18" s="7" t="s">
        <v>4</v>
      </c>
      <c r="C18" s="15" t="s">
        <v>29</v>
      </c>
      <c r="D18" s="15" t="s">
        <v>29</v>
      </c>
      <c r="E18" s="15" t="s">
        <v>29</v>
      </c>
      <c r="F18" s="15" t="s">
        <v>29</v>
      </c>
      <c r="G18" s="15" t="s">
        <v>29</v>
      </c>
      <c r="H18" s="15" t="s">
        <v>29</v>
      </c>
      <c r="I18" s="15" t="s">
        <v>29</v>
      </c>
      <c r="J18" s="15" t="s">
        <v>29</v>
      </c>
      <c r="K18" s="15" t="s">
        <v>29</v>
      </c>
      <c r="L18" s="15" t="s">
        <v>29</v>
      </c>
      <c r="M18" s="15" t="s">
        <v>29</v>
      </c>
      <c r="N18" s="15" t="s">
        <v>29</v>
      </c>
      <c r="O18" s="15" t="s">
        <v>29</v>
      </c>
      <c r="P18" s="15" t="s">
        <v>29</v>
      </c>
      <c r="Q18" s="15" t="s">
        <v>29</v>
      </c>
      <c r="R18" s="15" t="s">
        <v>29</v>
      </c>
      <c r="S18" s="15" t="s">
        <v>29</v>
      </c>
      <c r="T18" s="15" t="s">
        <v>29</v>
      </c>
      <c r="U18" s="15" t="s">
        <v>29</v>
      </c>
      <c r="V18" s="15" t="s">
        <v>29</v>
      </c>
      <c r="W18" s="15" t="s">
        <v>29</v>
      </c>
      <c r="X18" s="15" t="s">
        <v>29</v>
      </c>
      <c r="Y18" s="15" t="s">
        <v>29</v>
      </c>
      <c r="Z18" s="15" t="s">
        <v>29</v>
      </c>
      <c r="AA18" s="15" t="s">
        <v>29</v>
      </c>
      <c r="AB18" s="15" t="s">
        <v>29</v>
      </c>
      <c r="AC18" s="15" t="s">
        <v>29</v>
      </c>
      <c r="AD18" s="15" t="s">
        <v>29</v>
      </c>
      <c r="AE18" s="15" t="s">
        <v>29</v>
      </c>
      <c r="AF18" s="15" t="s">
        <v>29</v>
      </c>
      <c r="AG18" s="15" t="s">
        <v>29</v>
      </c>
      <c r="AH18" s="10">
        <f>COUNTIF(C18:AG18,"●")</f>
        <v>0</v>
      </c>
      <c r="AI18" s="12">
        <f>+AH18</f>
        <v>0</v>
      </c>
      <c r="AK18" s="98"/>
      <c r="AL18" s="34" t="s">
        <v>27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</row>
    <row r="19" spans="2:40" ht="14.25" thickBot="1" x14ac:dyDescent="0.2">
      <c r="AM19" s="21"/>
    </row>
    <row r="20" spans="2:40" ht="13.5" customHeight="1" x14ac:dyDescent="0.15">
      <c r="B20" s="5" t="s">
        <v>1</v>
      </c>
      <c r="C20" s="101">
        <f>C13+MONTH(1)</f>
        <v>5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3" t="s">
        <v>12</v>
      </c>
      <c r="AI20" s="94" t="s">
        <v>13</v>
      </c>
      <c r="AK20" s="97" t="s">
        <v>3</v>
      </c>
      <c r="AL20" s="36" t="s">
        <v>16</v>
      </c>
      <c r="AM20" s="37">
        <f>COUNTIF(C24:AG24,"")+COUNTIF(C24:AG24,"○")</f>
        <v>20</v>
      </c>
    </row>
    <row r="21" spans="2:40" ht="14.25" thickBot="1" x14ac:dyDescent="0.2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104"/>
      <c r="AI21" s="95"/>
      <c r="AK21" s="97"/>
      <c r="AL21" s="34" t="s">
        <v>26</v>
      </c>
      <c r="AM21" s="77">
        <f>COUNTIF(C24:AG24,"○")</f>
        <v>6</v>
      </c>
    </row>
    <row r="22" spans="2:40" ht="14.25" thickBot="1" x14ac:dyDescent="0.2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104"/>
      <c r="AI22" s="95"/>
      <c r="AK22" s="97"/>
      <c r="AL22" s="34" t="s">
        <v>27</v>
      </c>
      <c r="AM22" s="79">
        <f>IFERROR(+AM21/AM20,"")</f>
        <v>0.3</v>
      </c>
      <c r="AN22" s="39" t="str">
        <f>IF(AM22="","",IF(AM22&gt;=0.285,"4週8休以上",IF(0.285&gt;AM22,"4週8休未満")))</f>
        <v>4週8休以上</v>
      </c>
    </row>
    <row r="23" spans="2:40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5"/>
      <c r="AI23" s="96"/>
      <c r="AK23" s="98" t="s">
        <v>4</v>
      </c>
      <c r="AL23" s="35" t="s">
        <v>16</v>
      </c>
      <c r="AM23" s="78">
        <f>COUNTIF(C25:AG25,"")+COUNTIF(C25:AG25,"●")</f>
        <v>20</v>
      </c>
      <c r="AN23" s="29"/>
    </row>
    <row r="24" spans="2:40" s="72" customFormat="1" ht="14.25" thickBot="1" x14ac:dyDescent="0.2">
      <c r="B24" s="6" t="s">
        <v>3</v>
      </c>
      <c r="C24" s="13" t="s">
        <v>29</v>
      </c>
      <c r="D24" s="13" t="s">
        <v>29</v>
      </c>
      <c r="E24" s="13" t="s">
        <v>29</v>
      </c>
      <c r="F24" s="13" t="s">
        <v>29</v>
      </c>
      <c r="G24" s="13" t="s">
        <v>29</v>
      </c>
      <c r="H24" s="13" t="s">
        <v>29</v>
      </c>
      <c r="I24" s="13" t="s">
        <v>29</v>
      </c>
      <c r="J24" s="13" t="s">
        <v>29</v>
      </c>
      <c r="K24" s="13" t="s">
        <v>29</v>
      </c>
      <c r="L24" s="13" t="s">
        <v>29</v>
      </c>
      <c r="M24" s="13" t="s">
        <v>29</v>
      </c>
      <c r="N24" s="13"/>
      <c r="O24" s="13" t="s">
        <v>31</v>
      </c>
      <c r="P24" s="13" t="s">
        <v>31</v>
      </c>
      <c r="Q24" s="13"/>
      <c r="R24" s="13"/>
      <c r="S24" s="13"/>
      <c r="T24" s="13"/>
      <c r="U24" s="13"/>
      <c r="V24" s="13" t="s">
        <v>31</v>
      </c>
      <c r="W24" s="13" t="s">
        <v>31</v>
      </c>
      <c r="X24" s="13"/>
      <c r="Y24" s="13"/>
      <c r="Z24" s="13"/>
      <c r="AA24" s="13"/>
      <c r="AB24" s="13"/>
      <c r="AC24" s="13" t="s">
        <v>31</v>
      </c>
      <c r="AD24" s="13" t="s">
        <v>31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98"/>
      <c r="AL24" s="34" t="s">
        <v>26</v>
      </c>
      <c r="AM24" s="77">
        <f>COUNTIF(C25:AG25,"●")</f>
        <v>6</v>
      </c>
      <c r="AN24" s="24"/>
    </row>
    <row r="25" spans="2:40" s="72" customFormat="1" ht="14.25" thickBot="1" x14ac:dyDescent="0.2">
      <c r="B25" s="7" t="s">
        <v>4</v>
      </c>
      <c r="C25" s="15" t="s">
        <v>29</v>
      </c>
      <c r="D25" s="15" t="s">
        <v>29</v>
      </c>
      <c r="E25" s="15" t="s">
        <v>29</v>
      </c>
      <c r="F25" s="15" t="s">
        <v>29</v>
      </c>
      <c r="G25" s="15" t="s">
        <v>29</v>
      </c>
      <c r="H25" s="15" t="s">
        <v>29</v>
      </c>
      <c r="I25" s="15" t="s">
        <v>29</v>
      </c>
      <c r="J25" s="15" t="s">
        <v>29</v>
      </c>
      <c r="K25" s="15" t="s">
        <v>29</v>
      </c>
      <c r="L25" s="15" t="s">
        <v>29</v>
      </c>
      <c r="M25" s="15" t="s">
        <v>29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98"/>
      <c r="AL25" s="34" t="s">
        <v>27</v>
      </c>
      <c r="AM25" s="79">
        <f>IFERROR(+AM24/AM23,"")</f>
        <v>0.3</v>
      </c>
      <c r="AN25" s="39" t="str">
        <f>IF(AM25="","",IF(AM25&gt;=0.285,"4週8休以上",IF(0.285&gt;AM25,"4週8休未満")))</f>
        <v>4週8休以上</v>
      </c>
    </row>
    <row r="26" spans="2:40" ht="14.25" thickBot="1" x14ac:dyDescent="0.2">
      <c r="AM26" s="21"/>
    </row>
    <row r="27" spans="2:40" ht="13.5" customHeight="1" x14ac:dyDescent="0.15">
      <c r="B27" s="5" t="s">
        <v>1</v>
      </c>
      <c r="C27" s="101">
        <f>C20+MONTH(1)</f>
        <v>6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3" t="s">
        <v>12</v>
      </c>
      <c r="AI27" s="94" t="s">
        <v>13</v>
      </c>
      <c r="AK27" s="97" t="s">
        <v>3</v>
      </c>
      <c r="AL27" s="36" t="s">
        <v>16</v>
      </c>
      <c r="AM27" s="37">
        <f>COUNTIF(C31:AG31,"")+COUNTIF(C31:AG31,"○")</f>
        <v>30</v>
      </c>
    </row>
    <row r="28" spans="2:40" ht="14.25" thickBot="1" x14ac:dyDescent="0.2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19</v>
      </c>
      <c r="AH28" s="104"/>
      <c r="AI28" s="95"/>
      <c r="AK28" s="97"/>
      <c r="AL28" s="34" t="s">
        <v>26</v>
      </c>
      <c r="AM28" s="77">
        <f>COUNTIF(C31:AG31,"○")</f>
        <v>9</v>
      </c>
    </row>
    <row r="29" spans="2:40" ht="14.25" thickBot="1" x14ac:dyDescent="0.2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19</v>
      </c>
      <c r="AH29" s="104"/>
      <c r="AI29" s="95"/>
      <c r="AK29" s="97"/>
      <c r="AL29" s="34" t="s">
        <v>27</v>
      </c>
      <c r="AM29" s="79">
        <f>IFERROR(+AM28/AM27,"")</f>
        <v>0.3</v>
      </c>
      <c r="AN29" s="39" t="str">
        <f>IF(AM29="","",IF(AM29&gt;=0.285,"4週8休以上",IF(0.285&gt;AM29,"4週8休未満")))</f>
        <v>4週8休以上</v>
      </c>
    </row>
    <row r="30" spans="2:40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5"/>
      <c r="AI30" s="96"/>
      <c r="AK30" s="98" t="s">
        <v>4</v>
      </c>
      <c r="AL30" s="35" t="s">
        <v>16</v>
      </c>
      <c r="AM30" s="78">
        <f>COUNTIF(C32:AG32,"")+COUNTIF(C32:AG32,"●")</f>
        <v>30</v>
      </c>
      <c r="AN30" s="29"/>
    </row>
    <row r="31" spans="2:40" s="72" customFormat="1" ht="14.25" thickBot="1" x14ac:dyDescent="0.2">
      <c r="B31" s="6" t="s">
        <v>3</v>
      </c>
      <c r="C31" s="13"/>
      <c r="D31" s="13"/>
      <c r="E31" s="13" t="s">
        <v>31</v>
      </c>
      <c r="F31" s="13" t="s">
        <v>31</v>
      </c>
      <c r="G31" s="13"/>
      <c r="H31" s="13"/>
      <c r="I31" s="13"/>
      <c r="J31" s="13"/>
      <c r="K31" s="13"/>
      <c r="L31" s="13" t="s">
        <v>31</v>
      </c>
      <c r="M31" s="13" t="s">
        <v>31</v>
      </c>
      <c r="N31" s="13"/>
      <c r="O31" s="13"/>
      <c r="P31" s="13"/>
      <c r="Q31" s="13"/>
      <c r="R31" s="13"/>
      <c r="S31" s="13" t="s">
        <v>31</v>
      </c>
      <c r="T31" s="13" t="s">
        <v>31</v>
      </c>
      <c r="U31" s="13"/>
      <c r="V31" s="13"/>
      <c r="W31" s="13"/>
      <c r="X31" s="13"/>
      <c r="Y31" s="13"/>
      <c r="Z31" s="13" t="s">
        <v>31</v>
      </c>
      <c r="AA31" s="13" t="s">
        <v>31</v>
      </c>
      <c r="AB31" s="13"/>
      <c r="AC31" s="13"/>
      <c r="AD31" s="13"/>
      <c r="AE31" s="13"/>
      <c r="AF31" s="13" t="s">
        <v>31</v>
      </c>
      <c r="AG31" s="13" t="s">
        <v>29</v>
      </c>
      <c r="AH31" s="9">
        <f>COUNTIF(C31:AG31,"○")</f>
        <v>9</v>
      </c>
      <c r="AI31" s="11">
        <f>+AH31+AI24</f>
        <v>15</v>
      </c>
      <c r="AK31" s="98"/>
      <c r="AL31" s="34" t="s">
        <v>26</v>
      </c>
      <c r="AM31" s="77">
        <f>COUNTIF(C32:AG32,"●")</f>
        <v>9</v>
      </c>
      <c r="AN31" s="24"/>
    </row>
    <row r="32" spans="2:40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 t="s">
        <v>7</v>
      </c>
      <c r="AG32" s="15" t="s">
        <v>29</v>
      </c>
      <c r="AH32" s="10">
        <f>COUNTIF(C32:AG32,"●")</f>
        <v>9</v>
      </c>
      <c r="AI32" s="12">
        <f>+AH32+AI25</f>
        <v>15</v>
      </c>
      <c r="AK32" s="98"/>
      <c r="AL32" s="34" t="s">
        <v>27</v>
      </c>
      <c r="AM32" s="79">
        <f>IFERROR(+AM31/AM30,"")</f>
        <v>0.3</v>
      </c>
      <c r="AN32" s="39" t="str">
        <f>IF(AM32="","",IF(AM32&gt;=0.285,"4週8休以上",IF(0.285&gt;AM32,"4週8休未満")))</f>
        <v>4週8休以上</v>
      </c>
    </row>
    <row r="33" spans="2:40" ht="14.25" thickBot="1" x14ac:dyDescent="0.2">
      <c r="AM33" s="21"/>
    </row>
    <row r="34" spans="2:40" ht="13.5" customHeight="1" x14ac:dyDescent="0.15">
      <c r="B34" s="5" t="s">
        <v>1</v>
      </c>
      <c r="C34" s="101">
        <f>C27+MONTH(1)</f>
        <v>7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3" t="s">
        <v>12</v>
      </c>
      <c r="AI34" s="94" t="s">
        <v>13</v>
      </c>
      <c r="AK34" s="97" t="s">
        <v>3</v>
      </c>
      <c r="AL34" s="36" t="s">
        <v>16</v>
      </c>
      <c r="AM34" s="37">
        <f>COUNTIF(C38:AG38,"")+COUNTIF(C38:AG38,"○")</f>
        <v>31</v>
      </c>
    </row>
    <row r="35" spans="2:40" ht="14.25" thickBot="1" x14ac:dyDescent="0.2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104"/>
      <c r="AI35" s="95"/>
      <c r="AK35" s="97"/>
      <c r="AL35" s="34" t="s">
        <v>26</v>
      </c>
      <c r="AM35" s="77">
        <f>COUNTIF(C38:AG38,"○")</f>
        <v>10</v>
      </c>
    </row>
    <row r="36" spans="2:40" ht="14.25" thickBot="1" x14ac:dyDescent="0.2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104"/>
      <c r="AI36" s="95"/>
      <c r="AK36" s="97"/>
      <c r="AL36" s="34" t="s">
        <v>27</v>
      </c>
      <c r="AM36" s="79">
        <f>IFERROR(+AM35/AM34,"")</f>
        <v>0.32258064516129031</v>
      </c>
      <c r="AN36" s="39" t="str">
        <f>IF(AM36="","",IF(AM36&gt;=0.285,"4週8休以上",IF(0.285&gt;AM36,"4週8休未満")))</f>
        <v>4週8休以上</v>
      </c>
    </row>
    <row r="37" spans="2:40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5"/>
      <c r="AI37" s="96"/>
      <c r="AK37" s="98" t="s">
        <v>4</v>
      </c>
      <c r="AL37" s="35" t="s">
        <v>16</v>
      </c>
      <c r="AM37" s="78">
        <f>COUNTIF(C39:AG39,"")+COUNTIF(C39:AG39,"●")</f>
        <v>31</v>
      </c>
      <c r="AN37" s="29"/>
    </row>
    <row r="38" spans="2:40" s="72" customFormat="1" ht="14.25" thickBot="1" x14ac:dyDescent="0.2">
      <c r="B38" s="6" t="s">
        <v>3</v>
      </c>
      <c r="C38" s="13" t="s">
        <v>31</v>
      </c>
      <c r="D38" s="13" t="s">
        <v>31</v>
      </c>
      <c r="E38" s="13"/>
      <c r="F38" s="13"/>
      <c r="G38" s="13"/>
      <c r="H38" s="13"/>
      <c r="I38" s="13"/>
      <c r="J38" s="13" t="s">
        <v>31</v>
      </c>
      <c r="K38" s="13" t="s">
        <v>31</v>
      </c>
      <c r="L38" s="13"/>
      <c r="M38" s="13"/>
      <c r="N38" s="13"/>
      <c r="O38" s="13"/>
      <c r="P38" s="13"/>
      <c r="Q38" s="13" t="s">
        <v>31</v>
      </c>
      <c r="R38" s="13" t="s">
        <v>31</v>
      </c>
      <c r="S38" s="13"/>
      <c r="T38" s="13"/>
      <c r="U38" s="13"/>
      <c r="V38" s="13"/>
      <c r="W38" s="13"/>
      <c r="X38" s="13" t="s">
        <v>31</v>
      </c>
      <c r="Y38" s="13" t="s">
        <v>31</v>
      </c>
      <c r="Z38" s="13"/>
      <c r="AA38" s="13"/>
      <c r="AB38" s="13"/>
      <c r="AC38" s="13"/>
      <c r="AD38" s="13"/>
      <c r="AE38" s="13" t="s">
        <v>31</v>
      </c>
      <c r="AF38" s="13" t="s">
        <v>31</v>
      </c>
      <c r="AG38" s="13"/>
      <c r="AH38" s="9">
        <f>COUNTIF(C38:AG38,"○")</f>
        <v>10</v>
      </c>
      <c r="AI38" s="11">
        <f>+AH38+AI31</f>
        <v>25</v>
      </c>
      <c r="AK38" s="98"/>
      <c r="AL38" s="34" t="s">
        <v>26</v>
      </c>
      <c r="AM38" s="77">
        <f>COUNTIF(C39:AG39,"●")</f>
        <v>10</v>
      </c>
      <c r="AN38" s="24"/>
    </row>
    <row r="39" spans="2:40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25</v>
      </c>
      <c r="AK39" s="98"/>
      <c r="AL39" s="34" t="s">
        <v>27</v>
      </c>
      <c r="AM39" s="79">
        <f>IFERROR(+AM38/AM37,"")</f>
        <v>0.32258064516129031</v>
      </c>
      <c r="AN39" s="39" t="str">
        <f>IF(AM39="","",IF(AM39&gt;=0.285,"4週8休以上",IF(0.285&gt;AM39,"4週8休未満")))</f>
        <v>4週8休以上</v>
      </c>
    </row>
    <row r="40" spans="2:40" ht="14.25" thickBot="1" x14ac:dyDescent="0.2">
      <c r="AM40" s="21"/>
    </row>
    <row r="41" spans="2:40" ht="13.5" customHeight="1" x14ac:dyDescent="0.15">
      <c r="B41" s="5" t="s">
        <v>1</v>
      </c>
      <c r="C41" s="101">
        <f>C34+MONTH(1)</f>
        <v>8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3" t="s">
        <v>12</v>
      </c>
      <c r="AI41" s="94" t="s">
        <v>13</v>
      </c>
      <c r="AK41" s="97" t="s">
        <v>3</v>
      </c>
      <c r="AL41" s="36" t="s">
        <v>16</v>
      </c>
      <c r="AM41" s="37">
        <f>COUNTIF(C45:AG45,"")+COUNTIF(C45:AG45,"○")</f>
        <v>28</v>
      </c>
    </row>
    <row r="42" spans="2:40" ht="14.25" thickBot="1" x14ac:dyDescent="0.2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30">
        <f t="shared" si="9"/>
        <v>45151</v>
      </c>
      <c r="P42" s="30">
        <f t="shared" si="9"/>
        <v>45152</v>
      </c>
      <c r="Q42" s="30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104"/>
      <c r="AI42" s="95"/>
      <c r="AK42" s="97"/>
      <c r="AL42" s="34" t="s">
        <v>26</v>
      </c>
      <c r="AM42" s="77">
        <f>COUNTIF(C45:AG45,"○")</f>
        <v>8</v>
      </c>
    </row>
    <row r="43" spans="2:40" ht="14.25" thickBot="1" x14ac:dyDescent="0.2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31" t="str">
        <f t="shared" si="10"/>
        <v>日</v>
      </c>
      <c r="P43" s="31" t="str">
        <f t="shared" si="10"/>
        <v>月</v>
      </c>
      <c r="Q43" s="31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104"/>
      <c r="AI43" s="95"/>
      <c r="AK43" s="97"/>
      <c r="AL43" s="34" t="s">
        <v>27</v>
      </c>
      <c r="AM43" s="79">
        <f>IFERROR(+AM42/AM41,"")</f>
        <v>0.2857142857142857</v>
      </c>
      <c r="AN43" s="39" t="str">
        <f>IF(AM43="","",IF(AM43&gt;=0.285,"4週8休以上",IF(0.285&gt;AM43,"4週8休未満")))</f>
        <v>4週8休以上</v>
      </c>
    </row>
    <row r="44" spans="2:40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5"/>
      <c r="AI44" s="96"/>
      <c r="AK44" s="98" t="s">
        <v>4</v>
      </c>
      <c r="AL44" s="35" t="s">
        <v>16</v>
      </c>
      <c r="AM44" s="78">
        <f>COUNTIF(C46:AG46,"")+COUNTIF(C46:AG46,"●")</f>
        <v>28</v>
      </c>
      <c r="AN44" s="29"/>
    </row>
    <row r="45" spans="2:40" s="72" customFormat="1" ht="14.25" thickBot="1" x14ac:dyDescent="0.2">
      <c r="B45" s="6" t="s">
        <v>3</v>
      </c>
      <c r="C45" s="13"/>
      <c r="D45" s="13"/>
      <c r="E45" s="13"/>
      <c r="F45" s="13"/>
      <c r="G45" s="13" t="s">
        <v>31</v>
      </c>
      <c r="H45" s="13" t="s">
        <v>31</v>
      </c>
      <c r="I45" s="13"/>
      <c r="J45" s="13"/>
      <c r="K45" s="13"/>
      <c r="L45" s="13"/>
      <c r="M45" s="13"/>
      <c r="N45" s="13" t="s">
        <v>31</v>
      </c>
      <c r="O45" s="31" t="s">
        <v>29</v>
      </c>
      <c r="P45" s="31" t="s">
        <v>29</v>
      </c>
      <c r="Q45" s="31" t="s">
        <v>29</v>
      </c>
      <c r="R45" s="13"/>
      <c r="S45" s="13"/>
      <c r="T45" s="13"/>
      <c r="U45" s="13" t="s">
        <v>31</v>
      </c>
      <c r="V45" s="13" t="s">
        <v>31</v>
      </c>
      <c r="W45" s="13"/>
      <c r="X45" s="13"/>
      <c r="Y45" s="13"/>
      <c r="Z45" s="13"/>
      <c r="AA45" s="13"/>
      <c r="AB45" s="13" t="s">
        <v>31</v>
      </c>
      <c r="AC45" s="13" t="s">
        <v>31</v>
      </c>
      <c r="AD45" s="13" t="s">
        <v>31</v>
      </c>
      <c r="AE45" s="13"/>
      <c r="AF45" s="13"/>
      <c r="AG45" s="13"/>
      <c r="AH45" s="9">
        <f>COUNTIF(C45:AG45,"○")</f>
        <v>8</v>
      </c>
      <c r="AI45" s="11">
        <f>+AH45+AI38</f>
        <v>33</v>
      </c>
      <c r="AK45" s="98"/>
      <c r="AL45" s="34" t="s">
        <v>26</v>
      </c>
      <c r="AM45" s="77">
        <f>COUNTIF(C46:AG46,"●")</f>
        <v>8</v>
      </c>
      <c r="AN45" s="24"/>
    </row>
    <row r="46" spans="2:40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29</v>
      </c>
      <c r="P46" s="33" t="s">
        <v>29</v>
      </c>
      <c r="Q46" s="33" t="s">
        <v>29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 t="s">
        <v>7</v>
      </c>
      <c r="AE46" s="15"/>
      <c r="AF46" s="15"/>
      <c r="AG46" s="15"/>
      <c r="AH46" s="10">
        <f>COUNTIF(C46:AG46,"●")</f>
        <v>8</v>
      </c>
      <c r="AI46" s="12">
        <f>+AH46+AI39</f>
        <v>33</v>
      </c>
      <c r="AK46" s="98"/>
      <c r="AL46" s="34" t="s">
        <v>27</v>
      </c>
      <c r="AM46" s="79">
        <f>IFERROR(+AM45/AM44,"")</f>
        <v>0.2857142857142857</v>
      </c>
      <c r="AN46" s="39" t="str">
        <f>IF(AM46="","",IF(AM46&gt;=0.285,"4週8休以上",IF(0.285&gt;AM46,"4週8休未満")))</f>
        <v>4週8休以上</v>
      </c>
    </row>
    <row r="47" spans="2:40" ht="14.25" thickBot="1" x14ac:dyDescent="0.2">
      <c r="AM47" s="21"/>
    </row>
    <row r="48" spans="2:40" ht="13.5" customHeight="1" x14ac:dyDescent="0.15">
      <c r="B48" s="5" t="s">
        <v>1</v>
      </c>
      <c r="C48" s="101">
        <f>C41+MONTH(1)</f>
        <v>9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3" t="s">
        <v>12</v>
      </c>
      <c r="AI48" s="94" t="s">
        <v>13</v>
      </c>
      <c r="AK48" s="97" t="s">
        <v>3</v>
      </c>
      <c r="AL48" s="36" t="s">
        <v>16</v>
      </c>
      <c r="AM48" s="37">
        <f>COUNTIF(C52:AG52,"")+COUNTIF(C52:AG52,"○")</f>
        <v>31</v>
      </c>
    </row>
    <row r="49" spans="2:40" ht="14.25" thickBot="1" x14ac:dyDescent="0.2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19</v>
      </c>
      <c r="AH49" s="104"/>
      <c r="AI49" s="95"/>
      <c r="AK49" s="97"/>
      <c r="AL49" s="34" t="s">
        <v>26</v>
      </c>
      <c r="AM49" s="77">
        <f>COUNTIF(C52:AG52,"○")</f>
        <v>9</v>
      </c>
    </row>
    <row r="50" spans="2:40" ht="14.25" thickBot="1" x14ac:dyDescent="0.2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19</v>
      </c>
      <c r="AH50" s="104"/>
      <c r="AI50" s="95"/>
      <c r="AK50" s="97"/>
      <c r="AL50" s="34" t="s">
        <v>27</v>
      </c>
      <c r="AM50" s="79">
        <f>IFERROR(+AM49/AM48,"")</f>
        <v>0.29032258064516131</v>
      </c>
      <c r="AN50" s="39" t="str">
        <f>IF(AM50="","",IF(AM50&gt;=0.285,"4週8休以上",IF(0.285&gt;AM50,"4週8休未満")))</f>
        <v>4週8休以上</v>
      </c>
    </row>
    <row r="51" spans="2:40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5"/>
      <c r="AI51" s="96"/>
      <c r="AK51" s="98" t="s">
        <v>4</v>
      </c>
      <c r="AL51" s="35" t="s">
        <v>16</v>
      </c>
      <c r="AM51" s="78">
        <f>COUNTIF(C53:AG53,"")+COUNTIF(C53:AG53,"●")</f>
        <v>31</v>
      </c>
      <c r="AN51" s="29"/>
    </row>
    <row r="52" spans="2:40" s="72" customFormat="1" ht="14.25" thickBot="1" x14ac:dyDescent="0.2">
      <c r="B52" s="6" t="s">
        <v>3</v>
      </c>
      <c r="C52" s="13"/>
      <c r="D52" s="13" t="s">
        <v>31</v>
      </c>
      <c r="E52" s="13" t="s">
        <v>31</v>
      </c>
      <c r="F52" s="13"/>
      <c r="G52" s="13"/>
      <c r="H52" s="13"/>
      <c r="I52" s="13"/>
      <c r="J52" s="13"/>
      <c r="K52" s="13" t="s">
        <v>31</v>
      </c>
      <c r="L52" s="13" t="s">
        <v>31</v>
      </c>
      <c r="M52" s="13"/>
      <c r="N52" s="13"/>
      <c r="O52" s="13"/>
      <c r="P52" s="13"/>
      <c r="Q52" s="13"/>
      <c r="R52" s="13" t="s">
        <v>31</v>
      </c>
      <c r="S52" s="13" t="s">
        <v>31</v>
      </c>
      <c r="T52" s="13"/>
      <c r="U52" s="13"/>
      <c r="V52" s="13"/>
      <c r="W52" s="13"/>
      <c r="X52" s="13"/>
      <c r="Y52" s="13" t="s">
        <v>31</v>
      </c>
      <c r="Z52" s="13" t="s">
        <v>31</v>
      </c>
      <c r="AA52" s="13"/>
      <c r="AB52" s="13"/>
      <c r="AC52" s="13"/>
      <c r="AD52" s="13"/>
      <c r="AE52" s="13"/>
      <c r="AF52" s="13" t="s">
        <v>31</v>
      </c>
      <c r="AG52" s="13"/>
      <c r="AH52" s="9">
        <f>COUNTIF(C52:AG52,"○")</f>
        <v>9</v>
      </c>
      <c r="AI52" s="11">
        <f>+AH52+AI45</f>
        <v>42</v>
      </c>
      <c r="AK52" s="98"/>
      <c r="AL52" s="34" t="s">
        <v>26</v>
      </c>
      <c r="AM52" s="77">
        <f>COUNTIF(C53:AG53,"●")</f>
        <v>9</v>
      </c>
      <c r="AN52" s="24"/>
    </row>
    <row r="53" spans="2:40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42</v>
      </c>
      <c r="AK53" s="98"/>
      <c r="AL53" s="34" t="s">
        <v>27</v>
      </c>
      <c r="AM53" s="79">
        <f>IFERROR(+AM52/AM51,"")</f>
        <v>0.29032258064516131</v>
      </c>
      <c r="AN53" s="39" t="str">
        <f>IF(AM53="","",IF(AM53&gt;=0.285,"4週8休以上",IF(0.285&gt;AM53,"4週8休未満")))</f>
        <v>4週8休以上</v>
      </c>
    </row>
    <row r="54" spans="2:40" ht="14.25" thickBot="1" x14ac:dyDescent="0.2">
      <c r="AM54" s="21"/>
    </row>
    <row r="55" spans="2:40" ht="13.5" customHeight="1" x14ac:dyDescent="0.15">
      <c r="B55" s="5" t="s">
        <v>1</v>
      </c>
      <c r="C55" s="101">
        <f>C48+MONTH(1)</f>
        <v>10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3" t="s">
        <v>12</v>
      </c>
      <c r="AI55" s="94" t="s">
        <v>13</v>
      </c>
      <c r="AK55" s="97" t="s">
        <v>3</v>
      </c>
      <c r="AL55" s="36" t="s">
        <v>16</v>
      </c>
      <c r="AM55" s="37">
        <f>COUNTIF(C59:AG59,"")+COUNTIF(C59:AG59,"○")</f>
        <v>31</v>
      </c>
    </row>
    <row r="56" spans="2:40" ht="14.25" thickBot="1" x14ac:dyDescent="0.2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104"/>
      <c r="AI56" s="95"/>
      <c r="AK56" s="97"/>
      <c r="AL56" s="34" t="s">
        <v>26</v>
      </c>
      <c r="AM56" s="77">
        <f>COUNTIF(C59:AG59,"○")</f>
        <v>9</v>
      </c>
    </row>
    <row r="57" spans="2:40" ht="14.25" thickBot="1" x14ac:dyDescent="0.2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104"/>
      <c r="AI57" s="95"/>
      <c r="AK57" s="97"/>
      <c r="AL57" s="34" t="s">
        <v>27</v>
      </c>
      <c r="AM57" s="79">
        <f>IFERROR(+AM56/AM55,"")</f>
        <v>0.29032258064516131</v>
      </c>
      <c r="AN57" s="39" t="str">
        <f>IF(AM57="","",IF(AM57&gt;=0.285,"4週8休以上",IF(0.285&gt;AM57,"4週8休未満")))</f>
        <v>4週8休以上</v>
      </c>
    </row>
    <row r="58" spans="2:40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5"/>
      <c r="AI58" s="96"/>
      <c r="AK58" s="98" t="s">
        <v>4</v>
      </c>
      <c r="AL58" s="35" t="s">
        <v>16</v>
      </c>
      <c r="AM58" s="78">
        <f>COUNTIF(C60:AG60,"")+COUNTIF(C60:AG60,"●")</f>
        <v>31</v>
      </c>
      <c r="AN58" s="29"/>
    </row>
    <row r="59" spans="2:40" s="72" customFormat="1" ht="14.25" thickBot="1" x14ac:dyDescent="0.2">
      <c r="B59" s="6" t="s">
        <v>3</v>
      </c>
      <c r="C59" s="13" t="s">
        <v>31</v>
      </c>
      <c r="D59" s="13"/>
      <c r="E59" s="13"/>
      <c r="F59" s="13"/>
      <c r="G59" s="13"/>
      <c r="H59" s="13"/>
      <c r="I59" s="13" t="s">
        <v>31</v>
      </c>
      <c r="J59" s="13" t="s">
        <v>31</v>
      </c>
      <c r="K59" s="13"/>
      <c r="L59" s="13"/>
      <c r="M59" s="13"/>
      <c r="N59" s="13"/>
      <c r="O59" s="13"/>
      <c r="P59" s="13" t="s">
        <v>31</v>
      </c>
      <c r="Q59" s="13" t="s">
        <v>31</v>
      </c>
      <c r="R59" s="13"/>
      <c r="S59" s="13"/>
      <c r="T59" s="13"/>
      <c r="U59" s="13"/>
      <c r="V59" s="13"/>
      <c r="W59" s="13" t="s">
        <v>31</v>
      </c>
      <c r="X59" s="13" t="s">
        <v>31</v>
      </c>
      <c r="Y59" s="13"/>
      <c r="Z59" s="13"/>
      <c r="AA59" s="13"/>
      <c r="AB59" s="13"/>
      <c r="AC59" s="13"/>
      <c r="AD59" s="13" t="s">
        <v>31</v>
      </c>
      <c r="AE59" s="13" t="s">
        <v>31</v>
      </c>
      <c r="AF59" s="13"/>
      <c r="AG59" s="13"/>
      <c r="AH59" s="9">
        <f>COUNTIF(C59:AG59,"○")</f>
        <v>9</v>
      </c>
      <c r="AI59" s="11">
        <f>+AH59+AI52</f>
        <v>51</v>
      </c>
      <c r="AK59" s="98"/>
      <c r="AL59" s="34" t="s">
        <v>26</v>
      </c>
      <c r="AM59" s="77">
        <f>COUNTIF(C60:AG60,"●")</f>
        <v>9</v>
      </c>
      <c r="AN59" s="24"/>
    </row>
    <row r="60" spans="2:40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51</v>
      </c>
      <c r="AK60" s="98"/>
      <c r="AL60" s="34" t="s">
        <v>27</v>
      </c>
      <c r="AM60" s="79">
        <f>IFERROR(+AM59/AM58,"")</f>
        <v>0.29032258064516131</v>
      </c>
      <c r="AN60" s="39" t="str">
        <f>IF(AM60="","",IF(AM60&gt;=0.285,"4週8休以上",IF(0.285&gt;AM60,"4週8休未満")))</f>
        <v>4週8休以上</v>
      </c>
    </row>
    <row r="61" spans="2:40" ht="14.25" thickBot="1" x14ac:dyDescent="0.2">
      <c r="AM61" s="21"/>
    </row>
    <row r="62" spans="2:40" ht="13.5" customHeight="1" x14ac:dyDescent="0.15">
      <c r="B62" s="5" t="s">
        <v>1</v>
      </c>
      <c r="C62" s="101">
        <f>C55+MONTH(1)</f>
        <v>11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3" t="s">
        <v>12</v>
      </c>
      <c r="AI62" s="94" t="s">
        <v>13</v>
      </c>
      <c r="AK62" s="97" t="s">
        <v>3</v>
      </c>
      <c r="AL62" s="36" t="s">
        <v>16</v>
      </c>
      <c r="AM62" s="37">
        <f>COUNTIF(C66:AG66,"")+COUNTIF(C66:AG66,"○")</f>
        <v>31</v>
      </c>
    </row>
    <row r="63" spans="2:40" ht="14.25" thickBot="1" x14ac:dyDescent="0.2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19</v>
      </c>
      <c r="AH63" s="104"/>
      <c r="AI63" s="95"/>
      <c r="AK63" s="97"/>
      <c r="AL63" s="34" t="s">
        <v>26</v>
      </c>
      <c r="AM63" s="77">
        <f>COUNTIF(C66:AG66,"○")</f>
        <v>9</v>
      </c>
    </row>
    <row r="64" spans="2:40" ht="14.25" thickBot="1" x14ac:dyDescent="0.2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19</v>
      </c>
      <c r="AH64" s="104"/>
      <c r="AI64" s="95"/>
      <c r="AK64" s="97"/>
      <c r="AL64" s="34" t="s">
        <v>27</v>
      </c>
      <c r="AM64" s="79">
        <f>IFERROR(+AM63/AM62,"")</f>
        <v>0.29032258064516131</v>
      </c>
      <c r="AN64" s="39" t="str">
        <f>IF(AM64="","",IF(AM64&gt;=0.285,"4週8休以上",IF(0.285&gt;AM64,"4週8休未満")))</f>
        <v>4週8休以上</v>
      </c>
    </row>
    <row r="65" spans="2:40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5"/>
      <c r="AI65" s="96"/>
      <c r="AK65" s="98" t="s">
        <v>4</v>
      </c>
      <c r="AL65" s="35" t="s">
        <v>16</v>
      </c>
      <c r="AM65" s="78">
        <f>COUNTIF(C67:AG67,"")+COUNTIF(C67:AG67,"●")</f>
        <v>31</v>
      </c>
      <c r="AN65" s="29"/>
    </row>
    <row r="66" spans="2:40" s="72" customFormat="1" ht="14.25" thickBot="1" x14ac:dyDescent="0.2">
      <c r="B66" s="6" t="s">
        <v>3</v>
      </c>
      <c r="C66" s="13"/>
      <c r="D66" s="13"/>
      <c r="E66" s="13"/>
      <c r="F66" s="13" t="s">
        <v>31</v>
      </c>
      <c r="G66" s="13" t="s">
        <v>31</v>
      </c>
      <c r="H66" s="13"/>
      <c r="I66" s="13"/>
      <c r="J66" s="13"/>
      <c r="K66" s="13"/>
      <c r="L66" s="13"/>
      <c r="M66" s="13" t="s">
        <v>31</v>
      </c>
      <c r="N66" s="13" t="s">
        <v>31</v>
      </c>
      <c r="O66" s="13"/>
      <c r="P66" s="13"/>
      <c r="Q66" s="13"/>
      <c r="R66" s="13"/>
      <c r="S66" s="13"/>
      <c r="T66" s="13" t="s">
        <v>31</v>
      </c>
      <c r="U66" s="13" t="s">
        <v>31</v>
      </c>
      <c r="V66" s="13"/>
      <c r="W66" s="13"/>
      <c r="X66" s="13"/>
      <c r="Y66" s="13"/>
      <c r="Z66" s="13"/>
      <c r="AA66" s="13" t="s">
        <v>31</v>
      </c>
      <c r="AB66" s="13" t="s">
        <v>31</v>
      </c>
      <c r="AC66" s="13" t="s">
        <v>31</v>
      </c>
      <c r="AD66" s="13"/>
      <c r="AE66" s="13"/>
      <c r="AF66" s="13"/>
      <c r="AG66" s="13"/>
      <c r="AH66" s="9">
        <f>COUNTIF(C66:AG66,"○")</f>
        <v>9</v>
      </c>
      <c r="AI66" s="11">
        <f>+AH66+AI59</f>
        <v>60</v>
      </c>
      <c r="AK66" s="98"/>
      <c r="AL66" s="34" t="s">
        <v>26</v>
      </c>
      <c r="AM66" s="77">
        <f>COUNTIF(C67:AG67,"●")</f>
        <v>9</v>
      </c>
      <c r="AN66" s="24"/>
    </row>
    <row r="67" spans="2:40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 t="s">
        <v>7</v>
      </c>
      <c r="AD67" s="15"/>
      <c r="AE67" s="15"/>
      <c r="AF67" s="15"/>
      <c r="AG67" s="15"/>
      <c r="AH67" s="10">
        <f>COUNTIF(C67:AG67,"●")</f>
        <v>9</v>
      </c>
      <c r="AI67" s="12">
        <f>+AH67+AI60</f>
        <v>60</v>
      </c>
      <c r="AK67" s="98"/>
      <c r="AL67" s="34" t="s">
        <v>27</v>
      </c>
      <c r="AM67" s="79">
        <f>IFERROR(+AM66/AM65,"")</f>
        <v>0.29032258064516131</v>
      </c>
      <c r="AN67" s="39" t="str">
        <f>IF(AM67="","",IF(AM67&gt;=0.285,"4週8休以上",IF(0.285&gt;AM67,"4週8休未満")))</f>
        <v>4週8休以上</v>
      </c>
    </row>
    <row r="68" spans="2:40" ht="14.25" thickBot="1" x14ac:dyDescent="0.2">
      <c r="AM68" s="21"/>
    </row>
    <row r="69" spans="2:40" ht="13.5" customHeight="1" x14ac:dyDescent="0.15">
      <c r="B69" s="5" t="s">
        <v>1</v>
      </c>
      <c r="C69" s="101">
        <f>C62+MONTH(1)</f>
        <v>12</v>
      </c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3" t="s">
        <v>12</v>
      </c>
      <c r="AI69" s="94" t="s">
        <v>13</v>
      </c>
      <c r="AK69" s="97" t="s">
        <v>3</v>
      </c>
      <c r="AL69" s="36" t="s">
        <v>16</v>
      </c>
      <c r="AM69" s="37">
        <f>COUNTIF(C73:AG73,"")+COUNTIF(C73:AG73,"○")</f>
        <v>28</v>
      </c>
    </row>
    <row r="70" spans="2:40" ht="14.25" thickBot="1" x14ac:dyDescent="0.2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30">
        <f t="shared" si="17"/>
        <v>45289</v>
      </c>
      <c r="AF70" s="30">
        <f t="shared" si="17"/>
        <v>45290</v>
      </c>
      <c r="AG70" s="30">
        <f t="shared" si="17"/>
        <v>45291</v>
      </c>
      <c r="AH70" s="104"/>
      <c r="AI70" s="95"/>
      <c r="AK70" s="97"/>
      <c r="AL70" s="34" t="s">
        <v>26</v>
      </c>
      <c r="AM70" s="77">
        <f>COUNTIF(C73:AG73,"○")</f>
        <v>8</v>
      </c>
    </row>
    <row r="71" spans="2:40" ht="14.25" thickBot="1" x14ac:dyDescent="0.2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31" t="str">
        <f t="shared" si="18"/>
        <v>金</v>
      </c>
      <c r="AF71" s="31" t="str">
        <f t="shared" si="18"/>
        <v>土</v>
      </c>
      <c r="AG71" s="31" t="str">
        <f t="shared" si="18"/>
        <v>日</v>
      </c>
      <c r="AH71" s="104"/>
      <c r="AI71" s="95"/>
      <c r="AK71" s="97"/>
      <c r="AL71" s="34" t="s">
        <v>27</v>
      </c>
      <c r="AM71" s="79">
        <f>IFERROR(+AM70/AM69,"")</f>
        <v>0.2857142857142857</v>
      </c>
      <c r="AN71" s="39" t="str">
        <f>IF(AM71="","",IF(AM71&gt;=0.285,"4週8休以上",IF(0.285&gt;AM71,"4週8休未満")))</f>
        <v>4週8休以上</v>
      </c>
    </row>
    <row r="72" spans="2:40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5"/>
      <c r="AI72" s="96"/>
      <c r="AK72" s="98" t="s">
        <v>4</v>
      </c>
      <c r="AL72" s="35" t="s">
        <v>16</v>
      </c>
      <c r="AM72" s="78">
        <f>COUNTIF(C74:AG74,"")+COUNTIF(C74:AG74,"●")</f>
        <v>28</v>
      </c>
      <c r="AN72" s="29"/>
    </row>
    <row r="73" spans="2:40" s="72" customFormat="1" ht="14.25" thickBot="1" x14ac:dyDescent="0.2">
      <c r="B73" s="6" t="s">
        <v>3</v>
      </c>
      <c r="C73" s="13"/>
      <c r="D73" s="13" t="s">
        <v>31</v>
      </c>
      <c r="E73" s="13" t="s">
        <v>31</v>
      </c>
      <c r="F73" s="13"/>
      <c r="G73" s="13"/>
      <c r="H73" s="13"/>
      <c r="I73" s="13"/>
      <c r="J73" s="13"/>
      <c r="K73" s="13" t="s">
        <v>31</v>
      </c>
      <c r="L73" s="13" t="s">
        <v>31</v>
      </c>
      <c r="M73" s="13"/>
      <c r="N73" s="13"/>
      <c r="O73" s="13"/>
      <c r="P73" s="13"/>
      <c r="Q73" s="13"/>
      <c r="R73" s="13" t="s">
        <v>31</v>
      </c>
      <c r="S73" s="13" t="s">
        <v>31</v>
      </c>
      <c r="T73" s="13"/>
      <c r="U73" s="13"/>
      <c r="V73" s="13"/>
      <c r="W73" s="13"/>
      <c r="X73" s="13"/>
      <c r="Y73" s="13" t="s">
        <v>31</v>
      </c>
      <c r="Z73" s="13" t="s">
        <v>31</v>
      </c>
      <c r="AA73" s="13"/>
      <c r="AB73" s="13"/>
      <c r="AC73" s="13"/>
      <c r="AD73" s="13"/>
      <c r="AE73" s="31" t="s">
        <v>29</v>
      </c>
      <c r="AF73" s="31" t="s">
        <v>29</v>
      </c>
      <c r="AG73" s="31" t="s">
        <v>29</v>
      </c>
      <c r="AH73" s="9">
        <f>COUNTIF(C73:AG73,"○")</f>
        <v>8</v>
      </c>
      <c r="AI73" s="11">
        <f>+AH73+AI66</f>
        <v>68</v>
      </c>
      <c r="AK73" s="98"/>
      <c r="AL73" s="34" t="s">
        <v>26</v>
      </c>
      <c r="AM73" s="77">
        <f>COUNTIF(C74:AG74,"●")</f>
        <v>8</v>
      </c>
      <c r="AN73" s="24"/>
    </row>
    <row r="74" spans="2:40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29</v>
      </c>
      <c r="AF74" s="33" t="s">
        <v>29</v>
      </c>
      <c r="AG74" s="33" t="s">
        <v>29</v>
      </c>
      <c r="AH74" s="10">
        <f>COUNTIF(C74:AG74,"●")</f>
        <v>8</v>
      </c>
      <c r="AI74" s="12">
        <f>+AH74+AI67</f>
        <v>68</v>
      </c>
      <c r="AK74" s="98"/>
      <c r="AL74" s="34" t="s">
        <v>27</v>
      </c>
      <c r="AM74" s="79">
        <f>IFERROR(+AM73/AM72,"")</f>
        <v>0.2857142857142857</v>
      </c>
      <c r="AN74" s="39" t="str">
        <f>IF(AM74="","",IF(AM74&gt;=0.285,"4週8休以上",IF(0.285&gt;AM74,"4週8休未満")))</f>
        <v>4週8休以上</v>
      </c>
    </row>
    <row r="75" spans="2:40" ht="14.25" thickBot="1" x14ac:dyDescent="0.2">
      <c r="AM75" s="21"/>
    </row>
    <row r="76" spans="2:40" ht="13.5" customHeight="1" x14ac:dyDescent="0.15">
      <c r="B76" s="5" t="s">
        <v>1</v>
      </c>
      <c r="C76" s="101">
        <f>MONTH(C69+1)</f>
        <v>1</v>
      </c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3" t="s">
        <v>12</v>
      </c>
      <c r="AI76" s="94" t="s">
        <v>13</v>
      </c>
      <c r="AK76" s="97" t="s">
        <v>3</v>
      </c>
      <c r="AL76" s="36" t="s">
        <v>16</v>
      </c>
      <c r="AM76" s="37">
        <f>COUNTIF(C80:AG80,"")+COUNTIF(C80:AG80,"○")</f>
        <v>28</v>
      </c>
    </row>
    <row r="77" spans="2:40" ht="14.25" thickBot="1" x14ac:dyDescent="0.2">
      <c r="B77" s="6" t="s">
        <v>2</v>
      </c>
      <c r="C77" s="30">
        <f>DATE($M$6+1,C76,1)</f>
        <v>45292</v>
      </c>
      <c r="D77" s="30">
        <f>C77+1</f>
        <v>45293</v>
      </c>
      <c r="E77" s="30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104"/>
      <c r="AI77" s="95"/>
      <c r="AK77" s="97"/>
      <c r="AL77" s="34" t="s">
        <v>26</v>
      </c>
      <c r="AM77" s="77">
        <f>COUNTIF(C80:AG80,"○")</f>
        <v>8</v>
      </c>
    </row>
    <row r="78" spans="2:40" ht="14.25" thickBot="1" x14ac:dyDescent="0.2">
      <c r="B78" s="6" t="s">
        <v>5</v>
      </c>
      <c r="C78" s="31" t="str">
        <f>TEXT(WEEKDAY(+C77),"aaa")</f>
        <v>月</v>
      </c>
      <c r="D78" s="31" t="str">
        <f t="shared" ref="D78:AG78" si="20">TEXT(WEEKDAY(+D77),"aaa")</f>
        <v>火</v>
      </c>
      <c r="E78" s="31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104"/>
      <c r="AI78" s="95"/>
      <c r="AK78" s="97"/>
      <c r="AL78" s="34" t="s">
        <v>27</v>
      </c>
      <c r="AM78" s="79">
        <f>IFERROR(+AM77/AM76,"")</f>
        <v>0.2857142857142857</v>
      </c>
      <c r="AN78" s="39" t="str">
        <f>IF(AM78="","",IF(AM78&gt;=0.285,"4週8休以上",IF(0.285&gt;AM78,"4週8休未満")))</f>
        <v>4週8休以上</v>
      </c>
    </row>
    <row r="79" spans="2:40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5"/>
      <c r="AI79" s="96"/>
      <c r="AK79" s="98" t="s">
        <v>4</v>
      </c>
      <c r="AL79" s="35" t="s">
        <v>16</v>
      </c>
      <c r="AM79" s="78">
        <f>COUNTIF(C81:AG81,"")+COUNTIF(C81:AG81,"●")</f>
        <v>28</v>
      </c>
      <c r="AN79" s="29"/>
    </row>
    <row r="80" spans="2:40" s="72" customFormat="1" ht="14.25" thickBot="1" x14ac:dyDescent="0.2">
      <c r="B80" s="6" t="s">
        <v>3</v>
      </c>
      <c r="C80" s="31" t="s">
        <v>29</v>
      </c>
      <c r="D80" s="31" t="s">
        <v>29</v>
      </c>
      <c r="E80" s="31" t="s">
        <v>29</v>
      </c>
      <c r="F80" s="13"/>
      <c r="G80" s="13"/>
      <c r="H80" s="13" t="s">
        <v>31</v>
      </c>
      <c r="I80" s="13" t="s">
        <v>31</v>
      </c>
      <c r="J80" s="13"/>
      <c r="K80" s="13"/>
      <c r="L80" s="13"/>
      <c r="M80" s="13"/>
      <c r="N80" s="13"/>
      <c r="O80" s="13" t="s">
        <v>31</v>
      </c>
      <c r="P80" s="13" t="s">
        <v>31</v>
      </c>
      <c r="Q80" s="13"/>
      <c r="R80" s="13"/>
      <c r="S80" s="13"/>
      <c r="T80" s="13"/>
      <c r="U80" s="13"/>
      <c r="V80" s="13" t="s">
        <v>31</v>
      </c>
      <c r="W80" s="13" t="s">
        <v>31</v>
      </c>
      <c r="X80" s="13"/>
      <c r="Y80" s="13"/>
      <c r="Z80" s="13"/>
      <c r="AA80" s="13"/>
      <c r="AB80" s="13"/>
      <c r="AC80" s="13" t="s">
        <v>31</v>
      </c>
      <c r="AD80" s="13" t="s">
        <v>31</v>
      </c>
      <c r="AE80" s="13"/>
      <c r="AF80" s="13"/>
      <c r="AG80" s="13"/>
      <c r="AH80" s="9">
        <f>COUNTIF(C80:AG80,"○")</f>
        <v>8</v>
      </c>
      <c r="AI80" s="11">
        <f>+AH80+AI73</f>
        <v>76</v>
      </c>
      <c r="AK80" s="98"/>
      <c r="AL80" s="34" t="s">
        <v>26</v>
      </c>
      <c r="AM80" s="77">
        <f>COUNTIF(C81:AG81,"●")</f>
        <v>8</v>
      </c>
      <c r="AN80" s="24"/>
    </row>
    <row r="81" spans="2:40" s="72" customFormat="1" ht="14.25" thickBot="1" x14ac:dyDescent="0.2">
      <c r="B81" s="7" t="s">
        <v>4</v>
      </c>
      <c r="C81" s="33" t="s">
        <v>29</v>
      </c>
      <c r="D81" s="33" t="s">
        <v>29</v>
      </c>
      <c r="E81" s="33" t="s">
        <v>29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76</v>
      </c>
      <c r="AK81" s="98"/>
      <c r="AL81" s="34" t="s">
        <v>27</v>
      </c>
      <c r="AM81" s="79">
        <f>IFERROR(+AM80/AM79,"")</f>
        <v>0.2857142857142857</v>
      </c>
      <c r="AN81" s="39" t="str">
        <f>IF(AM81="","",IF(AM81&gt;=0.285,"4週8休以上",IF(0.285&gt;AM81,"4週8休未満")))</f>
        <v>4週8休以上</v>
      </c>
    </row>
    <row r="82" spans="2:40" ht="14.25" thickBot="1" x14ac:dyDescent="0.2">
      <c r="AM82" s="21"/>
    </row>
    <row r="83" spans="2:40" ht="13.5" customHeight="1" x14ac:dyDescent="0.15">
      <c r="B83" s="5" t="s">
        <v>1</v>
      </c>
      <c r="C83" s="101">
        <f>C76+MONTH(1)</f>
        <v>2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3" t="s">
        <v>12</v>
      </c>
      <c r="AI83" s="94" t="s">
        <v>13</v>
      </c>
      <c r="AK83" s="97" t="s">
        <v>3</v>
      </c>
      <c r="AL83" s="36" t="s">
        <v>16</v>
      </c>
      <c r="AM83" s="37">
        <f>COUNTIF(C87:AG87,"")+COUNTIF(C87:AG87,"○")</f>
        <v>29</v>
      </c>
    </row>
    <row r="84" spans="2:40" ht="14.25" thickBot="1" x14ac:dyDescent="0.2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19</v>
      </c>
      <c r="AG84" s="13" t="s">
        <v>19</v>
      </c>
      <c r="AH84" s="104"/>
      <c r="AI84" s="95"/>
      <c r="AK84" s="97"/>
      <c r="AL84" s="34" t="s">
        <v>26</v>
      </c>
      <c r="AM84" s="77">
        <f>COUNTIF(C87:AG87,"○")</f>
        <v>10</v>
      </c>
    </row>
    <row r="85" spans="2:40" ht="14.25" thickBot="1" x14ac:dyDescent="0.2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19</v>
      </c>
      <c r="AG85" s="13" t="s">
        <v>19</v>
      </c>
      <c r="AH85" s="104"/>
      <c r="AI85" s="95"/>
      <c r="AK85" s="97"/>
      <c r="AL85" s="34" t="s">
        <v>27</v>
      </c>
      <c r="AM85" s="79">
        <f>IFERROR(+AM84/AM83,"")</f>
        <v>0.34482758620689657</v>
      </c>
      <c r="AN85" s="39" t="str">
        <f>IF(AM85="","",IF(AM85&gt;=0.285,"4週8休以上",IF(0.285&gt;AM85,"4週8休未満")))</f>
        <v>4週8休以上</v>
      </c>
    </row>
    <row r="86" spans="2:40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5"/>
      <c r="AI86" s="96"/>
      <c r="AK86" s="98" t="s">
        <v>4</v>
      </c>
      <c r="AL86" s="35" t="s">
        <v>16</v>
      </c>
      <c r="AM86" s="78">
        <f>COUNTIF(C88:AG88,"")+COUNTIF(C88:AG88,"●")</f>
        <v>29</v>
      </c>
      <c r="AN86" s="29"/>
    </row>
    <row r="87" spans="2:40" s="72" customFormat="1" ht="14.25" thickBot="1" x14ac:dyDescent="0.2">
      <c r="B87" s="6" t="s">
        <v>3</v>
      </c>
      <c r="C87" s="13"/>
      <c r="D87" s="13"/>
      <c r="E87" s="13" t="s">
        <v>31</v>
      </c>
      <c r="F87" s="13" t="s">
        <v>31</v>
      </c>
      <c r="G87" s="13" t="s">
        <v>31</v>
      </c>
      <c r="H87" s="13"/>
      <c r="I87" s="13"/>
      <c r="J87" s="13"/>
      <c r="K87" s="13"/>
      <c r="L87" s="13" t="s">
        <v>31</v>
      </c>
      <c r="M87" s="13" t="s">
        <v>31</v>
      </c>
      <c r="N87" s="13"/>
      <c r="O87" s="13"/>
      <c r="P87" s="13"/>
      <c r="Q87" s="13"/>
      <c r="R87" s="13"/>
      <c r="S87" s="13" t="s">
        <v>31</v>
      </c>
      <c r="T87" s="13" t="s">
        <v>31</v>
      </c>
      <c r="U87" s="13"/>
      <c r="V87" s="13"/>
      <c r="W87" s="13"/>
      <c r="X87" s="13"/>
      <c r="Y87" s="13"/>
      <c r="Z87" s="13" t="s">
        <v>31</v>
      </c>
      <c r="AA87" s="13" t="s">
        <v>31</v>
      </c>
      <c r="AB87" s="13" t="s">
        <v>31</v>
      </c>
      <c r="AC87" s="13"/>
      <c r="AD87" s="13"/>
      <c r="AE87" s="13"/>
      <c r="AF87" s="13" t="s">
        <v>19</v>
      </c>
      <c r="AG87" s="13" t="s">
        <v>19</v>
      </c>
      <c r="AH87" s="9">
        <f>COUNTIF(C87:AG87,"○")</f>
        <v>10</v>
      </c>
      <c r="AI87" s="11">
        <f>+AH87+AI80</f>
        <v>86</v>
      </c>
      <c r="AK87" s="98"/>
      <c r="AL87" s="34" t="s">
        <v>26</v>
      </c>
      <c r="AM87" s="77">
        <f>COUNTIF(C88:AG88,"●")</f>
        <v>9</v>
      </c>
      <c r="AN87" s="24"/>
    </row>
    <row r="88" spans="2:40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 t="s">
        <v>7</v>
      </c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 t="s">
        <v>7</v>
      </c>
      <c r="AC88" s="15"/>
      <c r="AD88" s="15"/>
      <c r="AE88" s="15"/>
      <c r="AF88" s="15" t="s">
        <v>19</v>
      </c>
      <c r="AG88" s="42" t="s">
        <v>19</v>
      </c>
      <c r="AH88" s="10">
        <f>COUNTIF(C88:AG88,"●")</f>
        <v>9</v>
      </c>
      <c r="AI88" s="12">
        <f>+AH88+AI81</f>
        <v>85</v>
      </c>
      <c r="AK88" s="98"/>
      <c r="AL88" s="34" t="s">
        <v>27</v>
      </c>
      <c r="AM88" s="79">
        <f>IFERROR(+AM87/AM86,"")</f>
        <v>0.31034482758620691</v>
      </c>
      <c r="AN88" s="39" t="str">
        <f>IF(AM88="","",IF(AM88&gt;=0.285,"4週8休以上",IF(0.285&gt;AM88,"4週8休未満")))</f>
        <v>4週8休以上</v>
      </c>
    </row>
    <row r="89" spans="2:40" ht="14.25" thickBot="1" x14ac:dyDescent="0.2">
      <c r="AM89" s="21"/>
    </row>
    <row r="90" spans="2:40" ht="13.5" customHeight="1" x14ac:dyDescent="0.15">
      <c r="B90" s="5" t="s">
        <v>1</v>
      </c>
      <c r="C90" s="101">
        <f>C83+MONTH(1)</f>
        <v>3</v>
      </c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3" t="s">
        <v>12</v>
      </c>
      <c r="AI90" s="94" t="s">
        <v>13</v>
      </c>
      <c r="AK90" s="97" t="s">
        <v>3</v>
      </c>
      <c r="AL90" s="36" t="s">
        <v>16</v>
      </c>
      <c r="AM90" s="37">
        <f>COUNTIF(C94:AG94,"")+COUNTIF(C94:AG94,"○")</f>
        <v>4</v>
      </c>
    </row>
    <row r="91" spans="2:40" ht="14.25" thickBot="1" x14ac:dyDescent="0.2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104"/>
      <c r="AI91" s="95"/>
      <c r="AK91" s="97"/>
      <c r="AL91" s="34" t="s">
        <v>26</v>
      </c>
      <c r="AM91" s="77">
        <f>COUNTIF(C94:AG94,"○")</f>
        <v>2</v>
      </c>
    </row>
    <row r="92" spans="2:40" ht="14.25" thickBot="1" x14ac:dyDescent="0.2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104"/>
      <c r="AI92" s="95"/>
      <c r="AK92" s="97"/>
      <c r="AL92" s="34" t="s">
        <v>27</v>
      </c>
      <c r="AM92" s="79">
        <f>IFERROR(+AM91/AM90,"")</f>
        <v>0.5</v>
      </c>
      <c r="AN92" s="39" t="str">
        <f>IF(AM92="","",IF(AM92&gt;=0.285,"4週8休以上",IF(0.285&gt;AM92,"4週8休未満")))</f>
        <v>4週8休以上</v>
      </c>
    </row>
    <row r="93" spans="2:40" s="1" customFormat="1" ht="60" customHeight="1" x14ac:dyDescent="0.15">
      <c r="B93" s="8" t="s">
        <v>6</v>
      </c>
      <c r="C93" s="14"/>
      <c r="D93" s="14"/>
      <c r="E93" s="17"/>
      <c r="F93" s="18" t="s">
        <v>20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5"/>
      <c r="AI93" s="96"/>
      <c r="AK93" s="98" t="s">
        <v>4</v>
      </c>
      <c r="AL93" s="35" t="s">
        <v>16</v>
      </c>
      <c r="AM93" s="78">
        <f>COUNTIF(C95:AG95,"")+COUNTIF(C95:AG95,"●")</f>
        <v>4</v>
      </c>
      <c r="AN93" s="29"/>
    </row>
    <row r="94" spans="2:40" s="72" customFormat="1" ht="14.25" thickBot="1" x14ac:dyDescent="0.2">
      <c r="B94" s="6" t="s">
        <v>3</v>
      </c>
      <c r="C94" s="13"/>
      <c r="D94" s="13" t="s">
        <v>31</v>
      </c>
      <c r="E94" s="13" t="s">
        <v>31</v>
      </c>
      <c r="F94" s="13"/>
      <c r="G94" s="13" t="s">
        <v>29</v>
      </c>
      <c r="H94" s="13" t="s">
        <v>29</v>
      </c>
      <c r="I94" s="13" t="s">
        <v>29</v>
      </c>
      <c r="J94" s="13" t="s">
        <v>29</v>
      </c>
      <c r="K94" s="13" t="s">
        <v>29</v>
      </c>
      <c r="L94" s="13" t="s">
        <v>29</v>
      </c>
      <c r="M94" s="13" t="s">
        <v>29</v>
      </c>
      <c r="N94" s="13" t="s">
        <v>29</v>
      </c>
      <c r="O94" s="13" t="s">
        <v>29</v>
      </c>
      <c r="P94" s="13" t="s">
        <v>29</v>
      </c>
      <c r="Q94" s="13" t="s">
        <v>29</v>
      </c>
      <c r="R94" s="13" t="s">
        <v>29</v>
      </c>
      <c r="S94" s="13" t="s">
        <v>29</v>
      </c>
      <c r="T94" s="13" t="s">
        <v>29</v>
      </c>
      <c r="U94" s="13" t="s">
        <v>29</v>
      </c>
      <c r="V94" s="13" t="s">
        <v>29</v>
      </c>
      <c r="W94" s="13" t="s">
        <v>29</v>
      </c>
      <c r="X94" s="13" t="s">
        <v>29</v>
      </c>
      <c r="Y94" s="13" t="s">
        <v>29</v>
      </c>
      <c r="Z94" s="13" t="s">
        <v>29</v>
      </c>
      <c r="AA94" s="13" t="s">
        <v>29</v>
      </c>
      <c r="AB94" s="13" t="s">
        <v>29</v>
      </c>
      <c r="AC94" s="13" t="s">
        <v>29</v>
      </c>
      <c r="AD94" s="13" t="s">
        <v>29</v>
      </c>
      <c r="AE94" s="13" t="s">
        <v>29</v>
      </c>
      <c r="AF94" s="13" t="s">
        <v>29</v>
      </c>
      <c r="AG94" s="13" t="s">
        <v>29</v>
      </c>
      <c r="AH94" s="9">
        <f>COUNTIF(C94:AG94,"○")</f>
        <v>2</v>
      </c>
      <c r="AI94" s="11">
        <f>+AH94+AI87</f>
        <v>88</v>
      </c>
      <c r="AK94" s="98"/>
      <c r="AL94" s="34" t="s">
        <v>26</v>
      </c>
      <c r="AM94" s="77">
        <f>COUNTIF(C95:AG95,"●")</f>
        <v>3</v>
      </c>
      <c r="AN94" s="24"/>
    </row>
    <row r="95" spans="2:40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29</v>
      </c>
      <c r="H95" s="15" t="s">
        <v>29</v>
      </c>
      <c r="I95" s="15" t="s">
        <v>29</v>
      </c>
      <c r="J95" s="15" t="s">
        <v>29</v>
      </c>
      <c r="K95" s="15" t="s">
        <v>29</v>
      </c>
      <c r="L95" s="15" t="s">
        <v>29</v>
      </c>
      <c r="M95" s="15" t="s">
        <v>29</v>
      </c>
      <c r="N95" s="15" t="s">
        <v>29</v>
      </c>
      <c r="O95" s="15" t="s">
        <v>29</v>
      </c>
      <c r="P95" s="15" t="s">
        <v>29</v>
      </c>
      <c r="Q95" s="15" t="s">
        <v>29</v>
      </c>
      <c r="R95" s="15" t="s">
        <v>29</v>
      </c>
      <c r="S95" s="15" t="s">
        <v>29</v>
      </c>
      <c r="T95" s="15" t="s">
        <v>29</v>
      </c>
      <c r="U95" s="15" t="s">
        <v>29</v>
      </c>
      <c r="V95" s="15" t="s">
        <v>29</v>
      </c>
      <c r="W95" s="15" t="s">
        <v>29</v>
      </c>
      <c r="X95" s="15" t="s">
        <v>29</v>
      </c>
      <c r="Y95" s="15" t="s">
        <v>29</v>
      </c>
      <c r="Z95" s="15" t="s">
        <v>29</v>
      </c>
      <c r="AA95" s="15" t="s">
        <v>29</v>
      </c>
      <c r="AB95" s="15" t="s">
        <v>29</v>
      </c>
      <c r="AC95" s="15" t="s">
        <v>29</v>
      </c>
      <c r="AD95" s="15" t="s">
        <v>29</v>
      </c>
      <c r="AE95" s="15" t="s">
        <v>29</v>
      </c>
      <c r="AF95" s="15" t="s">
        <v>29</v>
      </c>
      <c r="AG95" s="15" t="s">
        <v>29</v>
      </c>
      <c r="AH95" s="10">
        <f>COUNTIF(C95:AG95,"●")</f>
        <v>3</v>
      </c>
      <c r="AI95" s="12">
        <f>+AH95+AI88</f>
        <v>88</v>
      </c>
      <c r="AK95" s="98"/>
      <c r="AL95" s="34" t="s">
        <v>27</v>
      </c>
      <c r="AM95" s="79">
        <f>IFERROR(+AM94/AM93,"")</f>
        <v>0.75</v>
      </c>
      <c r="AN95" s="39" t="str">
        <f>IF(AM95="","",IF(AM95&gt;=0.285,"4週8休以上",IF(0.285&gt;AM95,"4週8休未満")))</f>
        <v>4週8休以上</v>
      </c>
    </row>
    <row r="96" spans="2:40" ht="24" customHeight="1" thickBot="1" x14ac:dyDescent="0.2">
      <c r="AM96" s="21"/>
    </row>
    <row r="97" spans="2:41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7"/>
      <c r="AK97" s="43"/>
      <c r="AL97" s="43"/>
      <c r="AM97" s="74"/>
      <c r="AN97" s="74"/>
      <c r="AO97" s="44"/>
    </row>
    <row r="98" spans="2:41" ht="21.75" customHeight="1" x14ac:dyDescent="0.15">
      <c r="B98" s="19" t="s">
        <v>21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8"/>
      <c r="AK98" s="51" t="s">
        <v>42</v>
      </c>
      <c r="AL98" s="51"/>
      <c r="AM98" s="41"/>
      <c r="AN98" s="41"/>
      <c r="AO98" s="75"/>
    </row>
    <row r="99" spans="2:41" ht="20.100000000000001" customHeight="1" x14ac:dyDescent="0.15">
      <c r="B99" s="100" t="s">
        <v>23</v>
      </c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88"/>
      <c r="AK99" s="99" t="s">
        <v>40</v>
      </c>
      <c r="AL99" s="85" t="s">
        <v>34</v>
      </c>
      <c r="AM99" s="80">
        <f>SUM(AM13,AM20,AM27,AM34,AM41,AM48,AM55,AM62,AM69,AM76,AM83,AM90)</f>
        <v>291</v>
      </c>
      <c r="AN99" s="41"/>
      <c r="AO99" s="75"/>
    </row>
    <row r="100" spans="2:41" ht="20.100000000000001" customHeight="1" x14ac:dyDescent="0.15"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45"/>
      <c r="AK100" s="99"/>
      <c r="AL100" s="85" t="s">
        <v>38</v>
      </c>
      <c r="AM100" s="80">
        <f>SUM(AM14,AM21,AM28,AM35,AM42,AM49,AM56,AM63,AM70,AM77,AM84,AM91)</f>
        <v>88</v>
      </c>
      <c r="AN100" s="41"/>
      <c r="AO100" s="46"/>
    </row>
    <row r="101" spans="2:41" ht="20.100000000000001" customHeight="1" x14ac:dyDescent="0.15">
      <c r="B101" s="71" t="s">
        <v>24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9"/>
      <c r="AK101" s="99"/>
      <c r="AL101" s="86" t="s">
        <v>27</v>
      </c>
      <c r="AM101" s="79">
        <f>IFERROR(+AM100/AM99,"")</f>
        <v>0.30240549828178692</v>
      </c>
      <c r="AN101" s="84" t="str">
        <f>IF(AM101="","",IF(AM101&gt;=0.285,"4週8休以上",IF(0.285&gt;AM101,"4週6休未満")))</f>
        <v>4週8休以上</v>
      </c>
      <c r="AO101" s="46"/>
    </row>
    <row r="102" spans="2:41" ht="20.100000000000001" customHeight="1" x14ac:dyDescent="0.1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0"/>
      <c r="AK102" s="99" t="s">
        <v>41</v>
      </c>
      <c r="AL102" s="85" t="s">
        <v>34</v>
      </c>
      <c r="AM102" s="80">
        <f>SUM(AM16,AM23,AM30,AM37,AM44,AM51,AM58,AM65,AM72,AM79,AM86,AM93)</f>
        <v>291</v>
      </c>
      <c r="AN102" s="41"/>
      <c r="AO102" s="46"/>
    </row>
    <row r="103" spans="2:41" ht="20.100000000000001" customHeight="1" x14ac:dyDescent="0.15">
      <c r="AJ103" s="45"/>
      <c r="AK103" s="99"/>
      <c r="AL103" s="85" t="s">
        <v>38</v>
      </c>
      <c r="AM103" s="80">
        <f>SUM(AM17,AM24,AM31,AM38,AM45,AM52,AM59,AM66,AM73,AM80,AM87,AM94)</f>
        <v>88</v>
      </c>
      <c r="AN103" s="41"/>
      <c r="AO103" s="46"/>
    </row>
    <row r="104" spans="2:41" ht="20.100000000000001" customHeight="1" x14ac:dyDescent="0.15">
      <c r="AJ104" s="45"/>
      <c r="AK104" s="99"/>
      <c r="AL104" s="86" t="s">
        <v>27</v>
      </c>
      <c r="AM104" s="79">
        <f>IFERROR(+AM103/AM102,"")</f>
        <v>0.30240549828178692</v>
      </c>
      <c r="AN104" s="84" t="str">
        <f>IF(AM104="","",IF(AM104&gt;=0.285,"4週8休以上",IF(0.285&gt;AM104,"4週6休未満")))</f>
        <v>4週8休以上</v>
      </c>
      <c r="AO104" s="46"/>
    </row>
    <row r="105" spans="2:41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1"/>
      <c r="AL105" s="91"/>
      <c r="AM105" s="91"/>
      <c r="AN105" s="92"/>
      <c r="AO105" s="48"/>
    </row>
    <row r="106" spans="2:41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</row>
    <row r="107" spans="2:41" x14ac:dyDescent="0.15">
      <c r="B107" s="83" t="s">
        <v>25</v>
      </c>
    </row>
  </sheetData>
  <mergeCells count="66">
    <mergeCell ref="C90:AG90"/>
    <mergeCell ref="AH90:AH93"/>
    <mergeCell ref="AI90:AI93"/>
    <mergeCell ref="AK90:AK92"/>
    <mergeCell ref="AK93:AK95"/>
    <mergeCell ref="C83:AG83"/>
    <mergeCell ref="AH83:AH86"/>
    <mergeCell ref="AI83:AI86"/>
    <mergeCell ref="AK83:AK85"/>
    <mergeCell ref="AK86:AK88"/>
    <mergeCell ref="C76:AG76"/>
    <mergeCell ref="AH76:AH79"/>
    <mergeCell ref="AI76:AI79"/>
    <mergeCell ref="AK76:AK78"/>
    <mergeCell ref="AK79:AK81"/>
    <mergeCell ref="C69:AG69"/>
    <mergeCell ref="AH69:AH72"/>
    <mergeCell ref="AI69:AI72"/>
    <mergeCell ref="AK69:AK71"/>
    <mergeCell ref="AK72:AK74"/>
    <mergeCell ref="C62:AG62"/>
    <mergeCell ref="AH62:AH65"/>
    <mergeCell ref="AI62:AI65"/>
    <mergeCell ref="AK62:AK64"/>
    <mergeCell ref="AK65:AK67"/>
    <mergeCell ref="C55:AG55"/>
    <mergeCell ref="AH55:AH58"/>
    <mergeCell ref="AI55:AI58"/>
    <mergeCell ref="AK55:AK57"/>
    <mergeCell ref="AK58:AK60"/>
    <mergeCell ref="C48:AG48"/>
    <mergeCell ref="AH48:AH51"/>
    <mergeCell ref="AI48:AI51"/>
    <mergeCell ref="AK48:AK50"/>
    <mergeCell ref="AK51:AK53"/>
    <mergeCell ref="C41:AG41"/>
    <mergeCell ref="AH41:AH44"/>
    <mergeCell ref="AI41:AI44"/>
    <mergeCell ref="AK41:AK43"/>
    <mergeCell ref="AK44:AK46"/>
    <mergeCell ref="C34:AG34"/>
    <mergeCell ref="AH34:AH37"/>
    <mergeCell ref="AI34:AI37"/>
    <mergeCell ref="AK34:AK36"/>
    <mergeCell ref="AK37:AK39"/>
    <mergeCell ref="G6:J6"/>
    <mergeCell ref="M6:P6"/>
    <mergeCell ref="G7:J7"/>
    <mergeCell ref="C13:AG13"/>
    <mergeCell ref="AH13:AH16"/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</mergeCells>
  <phoneticPr fontId="1"/>
  <conditionalFormatting sqref="C24:AG92">
    <cfRule type="containsText" dxfId="38" priority="111" operator="containsText" text="日">
      <formula>NOT(ISERROR(SEARCH("日",C24)))</formula>
    </cfRule>
    <cfRule type="containsText" dxfId="37" priority="112" operator="containsText" text="土">
      <formula>NOT(ISERROR(SEARCH("土",C24)))</formula>
    </cfRule>
  </conditionalFormatting>
  <conditionalFormatting sqref="G6">
    <cfRule type="cellIs" dxfId="36" priority="41" operator="equal">
      <formula>"休"</formula>
    </cfRule>
    <cfRule type="cellIs" dxfId="35" priority="40" operator="equal">
      <formula>"雨"</formula>
    </cfRule>
  </conditionalFormatting>
  <conditionalFormatting sqref="K6">
    <cfRule type="cellIs" dxfId="34" priority="127" operator="equal">
      <formula>"休"</formula>
    </cfRule>
    <cfRule type="cellIs" dxfId="33" priority="126" operator="equal">
      <formula>"雨"</formula>
    </cfRule>
  </conditionalFormatting>
  <conditionalFormatting sqref="Q12 C13:AG15 C16:Y16 AA16:AG16 C17:AG22 C23:M23 O23:AG23 C93:E93 G93:U93 W93 Y93:AG93 C94:AG95">
    <cfRule type="containsText" dxfId="32" priority="124" operator="containsText" text="日">
      <formula>NOT(ISERROR(SEARCH("日",C12)))</formula>
    </cfRule>
    <cfRule type="containsText" dxfId="31" priority="125" operator="containsText" text="土">
      <formula>NOT(ISERROR(SEARCH("土",C12)))</formula>
    </cfRule>
  </conditionalFormatting>
  <conditionalFormatting sqref="AA9:AA11">
    <cfRule type="containsText" dxfId="30" priority="43" operator="containsText" text="土">
      <formula>NOT(ISERROR(SEARCH("土",AA9)))</formula>
    </cfRule>
    <cfRule type="containsText" dxfId="29" priority="42" operator="containsText" text="日">
      <formula>NOT(ISERROR(SEARCH("日",AA9)))</formula>
    </cfRule>
  </conditionalFormatting>
  <conditionalFormatting sqref="AE8:AE11">
    <cfRule type="containsText" dxfId="28" priority="122" operator="containsText" text="日">
      <formula>NOT(ISERROR(SEARCH("日",AE8)))</formula>
    </cfRule>
    <cfRule type="containsText" dxfId="27" priority="123" operator="containsText" text="土">
      <formula>NOT(ISERROR(SEARCH("土",AE8)))</formula>
    </cfRule>
  </conditionalFormatting>
  <conditionalFormatting sqref="AK3:AO3 AK4">
    <cfRule type="containsText" dxfId="26" priority="17" operator="containsText" text="4週6休未満">
      <formula>NOT(ISERROR(SEARCH("4週6休未満",AK3)))</formula>
    </cfRule>
    <cfRule type="containsText" dxfId="25" priority="18" operator="containsText" text="4週6休以上4週7休未満">
      <formula>NOT(ISERROR(SEARCH("4週6休以上4週7休未満",AK3)))</formula>
    </cfRule>
    <cfRule type="containsText" dxfId="24" priority="19" operator="containsText" text="4週8休以上">
      <formula>NOT(ISERROR(SEARCH("4週8休以上",AK3)))</formula>
    </cfRule>
    <cfRule type="containsText" dxfId="23" priority="20" operator="containsText" text="4週7休以上4週8休未満">
      <formula>NOT(ISERROR(SEARCH("4週7休以上4週8休未満",AK3)))</formula>
    </cfRule>
  </conditionalFormatting>
  <conditionalFormatting sqref="AK7:AO8 AK9">
    <cfRule type="containsText" dxfId="22" priority="31" operator="containsText" text="4週7休以上4週8休未満">
      <formula>NOT(ISERROR(SEARCH("4週7休以上4週8休未満",AK7)))</formula>
    </cfRule>
    <cfRule type="containsText" dxfId="21" priority="28" operator="containsText" text="4週6休未満">
      <formula>NOT(ISERROR(SEARCH("4週6休未満",AK7)))</formula>
    </cfRule>
    <cfRule type="containsText" dxfId="20" priority="29" operator="containsText" text="4週6休以上4週7休未満">
      <formula>NOT(ISERROR(SEARCH("4週6休以上4週7休未満",AK7)))</formula>
    </cfRule>
    <cfRule type="containsText" dxfId="19" priority="30" operator="containsText" text="4週8休以上">
      <formula>NOT(ISERROR(SEARCH("4週8休以上",AK7)))</formula>
    </cfRule>
  </conditionalFormatting>
  <conditionalFormatting sqref="AL102:AL104">
    <cfRule type="containsText" dxfId="18" priority="14" operator="containsText" text="4週8休以上">
      <formula>NOT(ISERROR(SEARCH("4週8休以上",AL102)))</formula>
    </cfRule>
    <cfRule type="containsText" dxfId="17" priority="12" operator="containsText" text="4週6休未満">
      <formula>NOT(ISERROR(SEARCH("4週6休未満",AL102)))</formula>
    </cfRule>
    <cfRule type="containsText" dxfId="16" priority="13" operator="containsText" text="4週6休以上4週7休未満">
      <formula>NOT(ISERROR(SEARCH("4週6休以上4週7休未満",AL102)))</formula>
    </cfRule>
    <cfRule type="containsText" dxfId="15" priority="15" operator="containsText" text="4週7休以上4週8休未満">
      <formula>NOT(ISERROR(SEARCH("4週7休以上4週8休未満",AL102)))</formula>
    </cfRule>
  </conditionalFormatting>
  <conditionalFormatting sqref="AL99:AN101 AK1:AM1 AO1 AK2:AO2 AK10:AO97 AM98:AO98 AK99 AO100:AO1048576 AK102 AK105:AN1048576">
    <cfRule type="containsText" dxfId="14" priority="115" operator="containsText" text="4週8休未満">
      <formula>NOT(ISERROR(SEARCH("4週8休未満",AK1)))</formula>
    </cfRule>
  </conditionalFormatting>
  <conditionalFormatting sqref="AM104">
    <cfRule type="containsText" dxfId="13" priority="3" operator="containsText" text="4週6休未満">
      <formula>NOT(ISERROR(SEARCH("4週6休未満",AM104)))</formula>
    </cfRule>
    <cfRule type="containsText" dxfId="12" priority="4" operator="containsText" text="4週6休以上4週7休未満">
      <formula>NOT(ISERROR(SEARCH("4週6休以上4週7休未満",AM104)))</formula>
    </cfRule>
    <cfRule type="containsText" dxfId="11" priority="5" operator="containsText" text="4週8休以上">
      <formula>NOT(ISERROR(SEARCH("4週8休以上",AM104)))</formula>
    </cfRule>
    <cfRule type="containsText" dxfId="10" priority="6" operator="containsText" text="4週7休以上4週8休未満">
      <formula>NOT(ISERROR(SEARCH("4週7休以上4週8休未満",AM104)))</formula>
    </cfRule>
  </conditionalFormatting>
  <conditionalFormatting sqref="AM102:AN103">
    <cfRule type="containsText" dxfId="9" priority="8" operator="containsText" text="4週6休以上4週7休未満">
      <formula>NOT(ISERROR(SEARCH("4週6休以上4週7休未満",AM102)))</formula>
    </cfRule>
    <cfRule type="containsText" dxfId="8" priority="9" operator="containsText" text="4週8休以上">
      <formula>NOT(ISERROR(SEARCH("4週8休以上",AM102)))</formula>
    </cfRule>
    <cfRule type="containsText" dxfId="7" priority="10" operator="containsText" text="4週7休以上4週8休未満">
      <formula>NOT(ISERROR(SEARCH("4週7休以上4週8休未満",AM102)))</formula>
    </cfRule>
    <cfRule type="containsText" dxfId="6" priority="7" operator="containsText" text="4週6休未満">
      <formula>NOT(ISERROR(SEARCH("4週6休未満",AM102)))</formula>
    </cfRule>
  </conditionalFormatting>
  <conditionalFormatting sqref="AN2 AN10:AN100 AN105:AN1048576">
    <cfRule type="containsText" dxfId="5" priority="121" operator="containsText" text="4週8休以上">
      <formula>NOT(ISERROR(SEARCH("4週8休以上",AN2)))</formula>
    </cfRule>
  </conditionalFormatting>
  <conditionalFormatting sqref="AN3">
    <cfRule type="containsText" dxfId="4" priority="22" operator="containsText" text="4週8休以上">
      <formula>NOT(ISERROR(SEARCH("4週8休以上",AN3)))</formula>
    </cfRule>
  </conditionalFormatting>
  <conditionalFormatting sqref="AN7:AN8">
    <cfRule type="containsText" dxfId="3" priority="33" operator="containsText" text="4週8休以上">
      <formula>NOT(ISERROR(SEARCH("4週8休以上",AN7)))</formula>
    </cfRule>
  </conditionalFormatting>
  <conditionalFormatting sqref="AN101:AN103">
    <cfRule type="containsText" dxfId="2" priority="16" operator="containsText" text="4週8休以上">
      <formula>NOT(ISERROR(SEARCH("4週8休以上",AN101)))</formula>
    </cfRule>
  </conditionalFormatting>
  <conditionalFormatting sqref="AN104">
    <cfRule type="containsText" dxfId="1" priority="1" operator="containsText" text="4週8休以上">
      <formula>NOT(ISERROR(SEARCH("4週8休以上",AN104)))</formula>
    </cfRule>
    <cfRule type="containsText" dxfId="0" priority="2" operator="containsText" text="4週8休未満">
      <formula>NOT(ISERROR(SEARCH("4週8休未満",AN104)))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 xr:uid="{00000000-0002-0000-0000-000000000000}">
      <formula1>"○,／"</formula1>
    </dataValidation>
    <dataValidation type="list" allowBlank="1" showInputMessage="1" showErrorMessage="1" sqref="C18:AG18 C88:AE88 C32:AG32 C95:AG95 C39:AG39 C46:AG46 C53:AG53 C60:AG60 C67:AG67 C74:AG74 C81:AG81 C25:AG25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別紙3</vt:lpstr>
      <vt:lpstr>別紙3!Print_Area</vt:lpstr>
      <vt:lpstr>別紙3!Print_Titles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岩村　勇汰</cp:lastModifiedBy>
  <cp:lastPrinted>2023-03-16T05:36:31Z</cp:lastPrinted>
  <dcterms:created xsi:type="dcterms:W3CDTF">2017-11-13T01:25:12Z</dcterms:created>
  <dcterms:modified xsi:type="dcterms:W3CDTF">2025-05-20T04:16:41Z</dcterms:modified>
</cp:coreProperties>
</file>